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F7Ybq77UaFTfkGYnkpgl3kD40JsmXSafSUZzgnthaxxePOYdgIF1gmXyh1oeZjqjbr4fdbIWSoDrc+rAfgkxdQ==" workbookSaltValue="HZeTS9c1BppqICJ49T4xmQ==" workbookSpinCount="100000" lockStructure="1"/>
  <bookViews>
    <workbookView windowWidth="28800" windowHeight="12465" activeTab="1"/>
  </bookViews>
  <sheets>
    <sheet name="Read me" sheetId="6" r:id="rId1"/>
    <sheet name="Voltage Mode Buck" sheetId="1" r:id="rId2"/>
    <sheet name="Static" sheetId="5" state="hidden" r:id="rId3"/>
    <sheet name="AMP" sheetId="3" state="hidden" r:id="rId4"/>
    <sheet name="v mode buck small signal" sheetId="2" state="hidden" r:id="rId5"/>
    <sheet name="V mode buck +AMP" sheetId="4" state="hidden" r:id="rId6"/>
  </sheets>
  <calcPr calcId="144525"/>
</workbook>
</file>

<file path=xl/sharedStrings.xml><?xml version="1.0" encoding="utf-8"?>
<sst xmlns="http://schemas.openxmlformats.org/spreadsheetml/2006/main" count="206" uniqueCount="160">
  <si>
    <t>说明</t>
  </si>
  <si>
    <t>该工具为“电子星球” 课程“反馈的奥义”的配套学习工具，未经作者许可不可他用。</t>
  </si>
  <si>
    <t>作者：虞龙 ，版本：1.0.1</t>
  </si>
  <si>
    <t>Vin</t>
  </si>
  <si>
    <t>100</t>
  </si>
  <si>
    <t>L</t>
  </si>
  <si>
    <t>10</t>
  </si>
  <si>
    <t>C of Ecap</t>
  </si>
  <si>
    <t>esr of ecap</t>
  </si>
  <si>
    <t>0</t>
  </si>
  <si>
    <t>c of Ccap</t>
  </si>
  <si>
    <t>200</t>
  </si>
  <si>
    <t>esr of Ccap</t>
  </si>
  <si>
    <t>load</t>
  </si>
  <si>
    <t>feed up r</t>
  </si>
  <si>
    <t>16.9</t>
  </si>
  <si>
    <t>feed low r</t>
  </si>
  <si>
    <t>comp up c</t>
  </si>
  <si>
    <t>2</t>
  </si>
  <si>
    <t>comp up r</t>
  </si>
  <si>
    <t>1</t>
  </si>
  <si>
    <t>comp low c1</t>
  </si>
  <si>
    <t>0.1</t>
  </si>
  <si>
    <t>comp low r</t>
  </si>
  <si>
    <t>comp low c2</t>
  </si>
  <si>
    <t>ramp</t>
  </si>
  <si>
    <t>5</t>
  </si>
  <si>
    <t>gain</t>
  </si>
  <si>
    <t>Vout</t>
  </si>
  <si>
    <t>12</t>
  </si>
  <si>
    <t>vref</t>
  </si>
  <si>
    <t>1.25</t>
  </si>
  <si>
    <t>fsw</t>
  </si>
  <si>
    <t>300</t>
  </si>
  <si>
    <t>RL</t>
  </si>
  <si>
    <t>fc</t>
  </si>
  <si>
    <t>PM</t>
  </si>
  <si>
    <t>Rdson</t>
  </si>
  <si>
    <t>Iout</t>
  </si>
  <si>
    <t>Vdrop of loss</t>
  </si>
  <si>
    <t>D</t>
  </si>
  <si>
    <t>1-D</t>
  </si>
  <si>
    <t>T</t>
  </si>
  <si>
    <t>delta IL</t>
  </si>
  <si>
    <t>peak of IL</t>
  </si>
  <si>
    <t>valley of IL</t>
  </si>
  <si>
    <t>合理</t>
  </si>
  <si>
    <t>太宽</t>
  </si>
  <si>
    <t>穿越频率</t>
  </si>
  <si>
    <t>KHz</t>
  </si>
  <si>
    <t>相位裕量</t>
  </si>
  <si>
    <t>deg</t>
  </si>
  <si>
    <t>穿越频率/开关频率</t>
  </si>
  <si>
    <t>低于1/3开关频率的部分，和实际比较接近，但是超过1/2开关频率部分的曲线，无法保证准确性。</t>
  </si>
  <si>
    <t>功率级LC带来的双极点</t>
  </si>
  <si>
    <t>输出电容ESR带来的极点</t>
  </si>
  <si>
    <t>输出电容ESR带来的零点1</t>
  </si>
  <si>
    <t>输出电容ESR带来的零点2</t>
  </si>
  <si>
    <t>反馈环节带来的初始极点</t>
  </si>
  <si>
    <t>反馈环节带来的极点1</t>
  </si>
  <si>
    <t>反馈环节带来的极点2</t>
  </si>
  <si>
    <t>反馈环节带来的零点1</t>
  </si>
  <si>
    <t>反馈环节带来的零点2</t>
  </si>
  <si>
    <t>开关周期</t>
  </si>
  <si>
    <t>uS</t>
  </si>
  <si>
    <t>占空比</t>
  </si>
  <si>
    <t>负载电流</t>
  </si>
  <si>
    <t>A</t>
  </si>
  <si>
    <t>电感平均电流</t>
  </si>
  <si>
    <t>电感峰值电流</t>
  </si>
  <si>
    <t>电感谷底电流</t>
  </si>
  <si>
    <t>电感纹波电流</t>
  </si>
  <si>
    <t>电感电流有效值</t>
  </si>
  <si>
    <t>上开关管电流有效值</t>
  </si>
  <si>
    <t>下开关管电流有效值</t>
  </si>
  <si>
    <t>输出纹波电压</t>
  </si>
  <si>
    <t>mV</t>
  </si>
  <si>
    <t>Buck mode</t>
  </si>
  <si>
    <t>current ripple P_P of L</t>
  </si>
  <si>
    <t>Co_B</t>
  </si>
  <si>
    <t>F</t>
  </si>
  <si>
    <t>Co_C</t>
  </si>
  <si>
    <t>approximate sine of ripple current(rms)</t>
  </si>
  <si>
    <t>ESR of Co_B</t>
  </si>
  <si>
    <t>ohm</t>
  </si>
  <si>
    <t>ESR of Co_C</t>
  </si>
  <si>
    <t>Vout ripple</t>
  </si>
  <si>
    <t>V</t>
  </si>
  <si>
    <t>Z of Co</t>
  </si>
  <si>
    <t>R1</t>
  </si>
  <si>
    <t>Khz</t>
  </si>
  <si>
    <t>hz</t>
  </si>
  <si>
    <t>w</t>
  </si>
  <si>
    <t>z1</t>
  </si>
  <si>
    <t>z2</t>
  </si>
  <si>
    <t>p1</t>
  </si>
  <si>
    <t>p2</t>
  </si>
  <si>
    <t>p3</t>
  </si>
  <si>
    <t>total</t>
  </si>
  <si>
    <t>abs</t>
  </si>
  <si>
    <t>20log</t>
  </si>
  <si>
    <t>R2</t>
  </si>
  <si>
    <t>R3</t>
  </si>
  <si>
    <t>C1</t>
  </si>
  <si>
    <t>C2</t>
  </si>
  <si>
    <t>C3</t>
  </si>
  <si>
    <t>fp1</t>
  </si>
  <si>
    <t>fp0</t>
  </si>
  <si>
    <t>fp2</t>
  </si>
  <si>
    <t>fz1</t>
  </si>
  <si>
    <t>fz2</t>
  </si>
  <si>
    <t>Gdo</t>
  </si>
  <si>
    <t>f</t>
  </si>
  <si>
    <t>Ce</t>
  </si>
  <si>
    <t>Cc</t>
  </si>
  <si>
    <t>K=Ce//Cc//Rload</t>
  </si>
  <si>
    <t>K/(L+K)</t>
  </si>
  <si>
    <t>Gdo*K/(L+K)</t>
  </si>
  <si>
    <t>arg</t>
  </si>
  <si>
    <t>additional phase lag of 1/2 fsw</t>
  </si>
  <si>
    <t>Wo</t>
  </si>
  <si>
    <t>Wa</t>
  </si>
  <si>
    <t>Q</t>
  </si>
  <si>
    <t>Qa</t>
  </si>
  <si>
    <t>C</t>
  </si>
  <si>
    <t>R</t>
  </si>
  <si>
    <t>(Resr_E+Resr)*(Co_E*Co_C)/(Co_E+Co_C)</t>
  </si>
  <si>
    <t>1/ωp_esr</t>
  </si>
  <si>
    <t>(Resr_E*Co_E)</t>
  </si>
  <si>
    <t>1/ωz_esr_E</t>
  </si>
  <si>
    <t>esr of Ce</t>
  </si>
  <si>
    <t>(Resr_C*Co_C)</t>
  </si>
  <si>
    <t>1/ωz_esr_C</t>
  </si>
  <si>
    <t>esr of Cc</t>
  </si>
  <si>
    <t>Gvd=Vo/d</t>
  </si>
  <si>
    <t>Gvp_vc=Vpwm/Vcomp</t>
  </si>
  <si>
    <t>Gdp=d/Vpwm</t>
  </si>
  <si>
    <t>Gvo_vc=Gvd*Gvp*Gdp</t>
  </si>
  <si>
    <t>Gain of power stage</t>
  </si>
  <si>
    <t>Deg of power stage</t>
  </si>
  <si>
    <t>Gain of AMP</t>
  </si>
  <si>
    <t>Deg of AMP</t>
  </si>
  <si>
    <t>total Gain</t>
  </si>
  <si>
    <t>Total Deg</t>
  </si>
  <si>
    <t>absolut(gain)</t>
  </si>
  <si>
    <t>功率环节增益</t>
  </si>
  <si>
    <t>功率环节相位</t>
  </si>
  <si>
    <t>补偿环节增益</t>
  </si>
  <si>
    <t>补偿环节相位</t>
  </si>
  <si>
    <t>整体开环增益</t>
  </si>
  <si>
    <t>整体相位</t>
  </si>
  <si>
    <t>Min/gain/</t>
  </si>
  <si>
    <t>功率环节</t>
  </si>
  <si>
    <t>row of Min_g</t>
  </si>
  <si>
    <t>补偿环节</t>
  </si>
  <si>
    <t>Fre of 0db</t>
  </si>
  <si>
    <t>整体开环</t>
  </si>
  <si>
    <t>db range low</t>
  </si>
  <si>
    <t>db range high</t>
  </si>
  <si>
    <t>phase margin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</si>
</sst>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E+00"/>
    <numFmt numFmtId="177" formatCode="0.00_);[Red]\(0.00\)"/>
    <numFmt numFmtId="178" formatCode="0.00_ "/>
    <numFmt numFmtId="179" formatCode="0.00_ ;[Red]\-0.00\ "/>
  </numFmts>
  <fonts count="23">
    <font>
      <sz val="11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0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4" borderId="3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1" borderId="3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33" applyNumberFormat="0" applyAlignment="0" applyProtection="0">
      <alignment vertical="center"/>
    </xf>
    <xf numFmtId="0" fontId="15" fillId="5" borderId="31" applyNumberFormat="0" applyAlignment="0" applyProtection="0">
      <alignment vertical="center"/>
    </xf>
    <xf numFmtId="0" fontId="18" fillId="20" borderId="3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" fillId="3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90">
    <xf numFmtId="0" fontId="0" fillId="0" borderId="0" xfId="0"/>
    <xf numFmtId="11" fontId="0" fillId="0" borderId="0" xfId="0" applyNumberFormat="1"/>
    <xf numFmtId="176" fontId="0" fillId="0" borderId="1" xfId="0" applyNumberFormat="1" applyBorder="1"/>
    <xf numFmtId="176" fontId="1" fillId="2" borderId="0" xfId="7" applyNumberFormat="1"/>
    <xf numFmtId="176" fontId="2" fillId="3" borderId="0" xfId="31" applyNumberFormat="1"/>
    <xf numFmtId="11" fontId="0" fillId="0" borderId="0" xfId="0" applyNumberFormat="1" applyProtection="1">
      <protection locked="0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10" xfId="0" applyFont="1" applyBorder="1" applyAlignment="1">
      <alignment horizontal="center"/>
    </xf>
    <xf numFmtId="2" fontId="0" fillId="0" borderId="0" xfId="0" applyNumberFormat="1"/>
    <xf numFmtId="0" fontId="3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0" fontId="0" fillId="0" borderId="16" xfId="0" applyNumberForma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177" fontId="2" fillId="3" borderId="13" xfId="31" applyNumberFormat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177" fontId="2" fillId="3" borderId="16" xfId="31" applyNumberFormat="1" applyBorder="1" applyAlignment="1" applyProtection="1">
      <alignment horizontal="center"/>
      <protection hidden="1"/>
    </xf>
    <xf numFmtId="177" fontId="1" fillId="2" borderId="16" xfId="7" applyNumberFormat="1" applyBorder="1" applyAlignment="1" applyProtection="1">
      <alignment horizontal="center"/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177" fontId="1" fillId="2" borderId="25" xfId="7" applyNumberForma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178" fontId="2" fillId="3" borderId="13" xfId="31" applyNumberFormat="1" applyBorder="1" applyAlignment="1" applyProtection="1">
      <alignment horizontal="center"/>
      <protection hidden="1"/>
    </xf>
    <xf numFmtId="178" fontId="2" fillId="3" borderId="16" xfId="31" applyNumberFormat="1" applyBorder="1" applyAlignment="1" applyProtection="1">
      <alignment horizontal="center"/>
      <protection hidden="1"/>
    </xf>
    <xf numFmtId="178" fontId="1" fillId="2" borderId="16" xfId="7" applyNumberFormat="1" applyBorder="1" applyAlignment="1" applyProtection="1">
      <alignment horizontal="center"/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178" fontId="1" fillId="2" borderId="28" xfId="7" applyNumberFormat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4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77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77" fontId="0" fillId="0" borderId="16" xfId="0" applyNumberFormat="1" applyBorder="1" applyAlignment="1">
      <alignment horizontal="center"/>
    </xf>
    <xf numFmtId="0" fontId="0" fillId="0" borderId="17" xfId="0" applyBorder="1"/>
    <xf numFmtId="179" fontId="0" fillId="0" borderId="16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Bode Plot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"Power Stage Gain"</c:f>
              <c:strCache>
                <c:ptCount val="1"/>
                <c:pt idx="0">
                  <c:v>Power Stage 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+AMP'!$Q$2:$Q$452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"Comp Gain"</c:f>
              <c:strCache>
                <c:ptCount val="1"/>
                <c:pt idx="0">
                  <c:v>Comp Gain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+AMP'!$S$2:$S$452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"Total Gain"</c:f>
              <c:strCache>
                <c:ptCount val="1"/>
                <c:pt idx="0">
                  <c:v>Total Gain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+AMP'!$U$2:$U$452</c:f>
              <c:numCache>
                <c:formatCode>General</c:formatCode>
                <c:ptCount val="451"/>
                <c:pt idx="0">
                  <c:v>65.4088593176815</c:v>
                </c:pt>
                <c:pt idx="1">
                  <c:v>64.5810676470944</c:v>
                </c:pt>
                <c:pt idx="2">
                  <c:v>63.8253643694612</c:v>
                </c:pt>
                <c:pt idx="3">
                  <c:v>63.1301960919307</c:v>
                </c:pt>
                <c:pt idx="4">
                  <c:v>62.4865821795705</c:v>
                </c:pt>
                <c:pt idx="5">
                  <c:v>61.8874033744114</c:v>
                </c:pt>
                <c:pt idx="6">
                  <c:v>61.3269204720198</c:v>
                </c:pt>
                <c:pt idx="7">
                  <c:v>60.800439174304</c:v>
                </c:pt>
                <c:pt idx="8">
                  <c:v>60.3040708835399</c:v>
                </c:pt>
                <c:pt idx="9">
                  <c:v>59.8345582571725</c:v>
                </c:pt>
                <c:pt idx="10">
                  <c:v>59.389145560333</c:v>
                </c:pt>
                <c:pt idx="11">
                  <c:v>58.9654806829456</c:v>
                </c:pt>
                <c:pt idx="12">
                  <c:v>58.5615399716794</c:v>
                </c:pt>
                <c:pt idx="13">
                  <c:v>58.1755697846133</c:v>
                </c:pt>
                <c:pt idx="14">
                  <c:v>57.8060404937635</c:v>
                </c:pt>
                <c:pt idx="15">
                  <c:v>57.4516098836143</c:v>
                </c:pt>
                <c:pt idx="16">
                  <c:v>57.1110937325605</c:v>
                </c:pt>
                <c:pt idx="17">
                  <c:v>56.7834419494077</c:v>
                </c:pt>
                <c:pt idx="18">
                  <c:v>56.4677190518623</c:v>
                </c:pt>
                <c:pt idx="19">
                  <c:v>56.1630880721683</c:v>
                </c:pt>
                <c:pt idx="20">
                  <c:v>55.8687971923226</c:v>
                </c:pt>
                <c:pt idx="21">
                  <c:v>55.584168571526</c:v>
                </c:pt>
                <c:pt idx="22">
                  <c:v>55.3085889480286</c:v>
                </c:pt>
                <c:pt idx="23">
                  <c:v>55.0415016875897</c:v>
                </c:pt>
                <c:pt idx="24">
                  <c:v>54.7824000193078</c:v>
                </c:pt>
                <c:pt idx="25">
                  <c:v>54.5308212522097</c:v>
                </c:pt>
                <c:pt idx="26">
                  <c:v>54.2863418067542</c:v>
                </c:pt>
                <c:pt idx="27">
                  <c:v>54.048572927226</c:v>
                </c:pt>
                <c:pt idx="28">
                  <c:v>53.8171569660287</c:v>
                </c:pt>
                <c:pt idx="29">
                  <c:v>53.5917641507122</c:v>
                </c:pt>
                <c:pt idx="30">
                  <c:v>53.3720897603771</c:v>
                </c:pt>
                <c:pt idx="31">
                  <c:v>53.1578516507843</c:v>
                </c:pt>
                <c:pt idx="32">
                  <c:v>52.9487880777371</c:v>
                </c:pt>
                <c:pt idx="33">
                  <c:v>52.7446557766111</c:v>
                </c:pt>
                <c:pt idx="34">
                  <c:v>52.5452282626898</c:v>
                </c:pt>
                <c:pt idx="35">
                  <c:v>52.3502943225252</c:v>
                </c:pt>
                <c:pt idx="36">
                  <c:v>52.1596566711248</c:v>
                </c:pt>
                <c:pt idx="37">
                  <c:v>51.973130753563</c:v>
                </c:pt>
                <c:pt idx="38">
                  <c:v>51.790543672768</c:v>
                </c:pt>
                <c:pt idx="39">
                  <c:v>51.6117332278709</c:v>
                </c:pt>
                <c:pt idx="40">
                  <c:v>51.4365470497123</c:v>
                </c:pt>
                <c:pt idx="41">
                  <c:v>51.2648418219598</c:v>
                </c:pt>
                <c:pt idx="42">
                  <c:v>51.0964825778602</c:v>
                </c:pt>
                <c:pt idx="43">
                  <c:v>50.9313420639808</c:v>
                </c:pt>
                <c:pt idx="44">
                  <c:v>50.7693001634243</c:v>
                </c:pt>
                <c:pt idx="45">
                  <c:v>50.61024337197</c:v>
                </c:pt>
                <c:pt idx="46">
                  <c:v>50.4540643214169</c:v>
                </c:pt>
                <c:pt idx="47">
                  <c:v>50.3006613451159</c:v>
                </c:pt>
                <c:pt idx="48">
                  <c:v>50.1499380812878</c:v>
                </c:pt>
                <c:pt idx="49">
                  <c:v>50.001803110251</c:v>
                </c:pt>
                <c:pt idx="50">
                  <c:v>49.8561696221388</c:v>
                </c:pt>
                <c:pt idx="51">
                  <c:v>49.7129551120817</c:v>
                </c:pt>
                <c:pt idx="52">
                  <c:v>49.5720811001754</c:v>
                </c:pt>
                <c:pt idx="53">
                  <c:v>49.4334728738541</c:v>
                </c:pt>
                <c:pt idx="54">
                  <c:v>49.2970592505522</c:v>
                </c:pt>
                <c:pt idx="55">
                  <c:v>49.1627723587664</c:v>
                </c:pt>
                <c:pt idx="56">
                  <c:v>49.0305474358328</c:v>
                </c:pt>
                <c:pt idx="57">
                  <c:v>48.9003226409106</c:v>
                </c:pt>
                <c:pt idx="58">
                  <c:v>48.77203888182</c:v>
                </c:pt>
                <c:pt idx="59">
                  <c:v>48.6456396545216</c:v>
                </c:pt>
                <c:pt idx="60">
                  <c:v>48.521070894145</c:v>
                </c:pt>
                <c:pt idx="61">
                  <c:v>48.3982808365841</c:v>
                </c:pt>
                <c:pt idx="62">
                  <c:v>48.2772198897714</c:v>
                </c:pt>
                <c:pt idx="63">
                  <c:v>48.1578405138319</c:v>
                </c:pt>
                <c:pt idx="64">
                  <c:v>48.0400971093891</c:v>
                </c:pt>
                <c:pt idx="65">
                  <c:v>47.9239459133696</c:v>
                </c:pt>
                <c:pt idx="66">
                  <c:v>47.8093449017075</c:v>
                </c:pt>
                <c:pt idx="67">
                  <c:v>47.6962536984087</c:v>
                </c:pt>
                <c:pt idx="68">
                  <c:v>47.584633490483</c:v>
                </c:pt>
                <c:pt idx="69">
                  <c:v>47.4744469482949</c:v>
                </c:pt>
                <c:pt idx="70">
                  <c:v>47.3656581509235</c:v>
                </c:pt>
                <c:pt idx="71">
                  <c:v>47.2582325161599</c:v>
                </c:pt>
                <c:pt idx="72">
                  <c:v>47.1521367347985</c:v>
                </c:pt>
                <c:pt idx="73">
                  <c:v>47.0473387089116</c:v>
                </c:pt>
                <c:pt idx="74">
                  <c:v>46.9438074938208</c:v>
                </c:pt>
                <c:pt idx="75">
                  <c:v>46.8415132435006</c:v>
                </c:pt>
                <c:pt idx="76">
                  <c:v>46.7404271591771</c:v>
                </c:pt>
                <c:pt idx="77">
                  <c:v>46.6405214408969</c:v>
                </c:pt>
                <c:pt idx="78">
                  <c:v>46.5417692418636</c:v>
                </c:pt>
                <c:pt idx="79">
                  <c:v>46.444144625355</c:v>
                </c:pt>
                <c:pt idx="80">
                  <c:v>46.3476225240465</c:v>
                </c:pt>
                <c:pt idx="81">
                  <c:v>46.2521787015831</c:v>
                </c:pt>
                <c:pt idx="82">
                  <c:v>46.1577897162498</c:v>
                </c:pt>
                <c:pt idx="83">
                  <c:v>46.0644328866075</c:v>
                </c:pt>
                <c:pt idx="84">
                  <c:v>45.972086258966</c:v>
                </c:pt>
                <c:pt idx="85">
                  <c:v>45.8807285765775</c:v>
                </c:pt>
                <c:pt idx="86">
                  <c:v>45.7903392504441</c:v>
                </c:pt>
                <c:pt idx="87">
                  <c:v>45.7008983316376</c:v>
                </c:pt>
                <c:pt idx="88">
                  <c:v>45.6123864850384</c:v>
                </c:pt>
                <c:pt idx="89">
                  <c:v>45.5247849644083</c:v>
                </c:pt>
                <c:pt idx="90">
                  <c:v>45.4380755887151</c:v>
                </c:pt>
                <c:pt idx="91">
                  <c:v>44.6164121779273</c:v>
                </c:pt>
                <c:pt idx="92">
                  <c:v>43.8674179669289</c:v>
                </c:pt>
                <c:pt idx="93">
                  <c:v>43.1795387967884</c:v>
                </c:pt>
                <c:pt idx="94">
                  <c:v>42.5437932031704</c:v>
                </c:pt>
                <c:pt idx="95">
                  <c:v>41.9530610361898</c:v>
                </c:pt>
                <c:pt idx="96">
                  <c:v>41.4016021378511</c:v>
                </c:pt>
                <c:pt idx="97">
                  <c:v>40.8847211957801</c:v>
                </c:pt>
                <c:pt idx="98">
                  <c:v>40.398528538231</c:v>
                </c:pt>
                <c:pt idx="99">
                  <c:v>39.9397656899237</c:v>
                </c:pt>
                <c:pt idx="100">
                  <c:v>39.5056757256506</c:v>
                </c:pt>
                <c:pt idx="101">
                  <c:v>39.0939052885245</c:v>
                </c:pt>
                <c:pt idx="102">
                  <c:v>38.7024294231221</c:v>
                </c:pt>
                <c:pt idx="103">
                  <c:v>38.3294931313872</c:v>
                </c:pt>
                <c:pt idx="104">
                  <c:v>37.9735653764467</c:v>
                </c:pt>
                <c:pt idx="105">
                  <c:v>37.6333024824699</c:v>
                </c:pt>
                <c:pt idx="106">
                  <c:v>37.3075187174873</c:v>
                </c:pt>
                <c:pt idx="107">
                  <c:v>36.9951624313049</c:v>
                </c:pt>
                <c:pt idx="108">
                  <c:v>36.6952965354489</c:v>
                </c:pt>
                <c:pt idx="109">
                  <c:v>36.4070824102949</c:v>
                </c:pt>
                <c:pt idx="110">
                  <c:v>36.1297665418102</c:v>
                </c:pt>
                <c:pt idx="111">
                  <c:v>35.862669350565</c:v>
                </c:pt>
                <c:pt idx="112">
                  <c:v>35.6051757951706</c:v>
                </c:pt>
                <c:pt idx="113">
                  <c:v>35.35672742236</c:v>
                </c:pt>
                <c:pt idx="114">
                  <c:v>35.1168156044674</c:v>
                </c:pt>
                <c:pt idx="115">
                  <c:v>34.8849757576911</c:v>
                </c:pt>
                <c:pt idx="116">
                  <c:v>34.660782375295</c:v>
                </c:pt>
                <c:pt idx="117">
                  <c:v>34.4438447417215</c:v>
                </c:pt>
                <c:pt idx="118">
                  <c:v>34.2338032186231</c:v>
                </c:pt>
                <c:pt idx="119">
                  <c:v>34.0303260136453</c:v>
                </c:pt>
                <c:pt idx="120">
                  <c:v>33.8331063586028</c:v>
                </c:pt>
                <c:pt idx="121">
                  <c:v>33.6418600363739</c:v>
                </c:pt>
                <c:pt idx="122">
                  <c:v>33.4563232060795</c:v>
                </c:pt>
                <c:pt idx="123">
                  <c:v>33.2762504844193</c:v>
                </c:pt>
                <c:pt idx="124">
                  <c:v>33.1014132478218</c:v>
                </c:pt>
                <c:pt idx="125">
                  <c:v>32.9315981256262</c:v>
                </c:pt>
                <c:pt idx="126">
                  <c:v>32.7666056590941</c:v>
                </c:pt>
                <c:pt idx="127">
                  <c:v>32.6062491048491</c:v>
                </c:pt>
                <c:pt idx="128">
                  <c:v>32.4503533644928</c:v>
                </c:pt>
                <c:pt idx="129">
                  <c:v>32.2987540247825</c:v>
                </c:pt>
                <c:pt idx="130">
                  <c:v>32.1512964949644</c:v>
                </c:pt>
                <c:pt idx="131">
                  <c:v>32.0078352297141</c:v>
                </c:pt>
                <c:pt idx="132">
                  <c:v>31.8682330277068</c:v>
                </c:pt>
                <c:pt idx="133">
                  <c:v>31.7323603971702</c:v>
                </c:pt>
                <c:pt idx="134">
                  <c:v>31.6000949809034</c:v>
                </c:pt>
                <c:pt idx="135">
                  <c:v>31.4713210342131</c:v>
                </c:pt>
                <c:pt idx="136">
                  <c:v>31.3459289500411</c:v>
                </c:pt>
                <c:pt idx="137">
                  <c:v>31.2238148262704</c:v>
                </c:pt>
                <c:pt idx="138">
                  <c:v>31.1048800708035</c:v>
                </c:pt>
                <c:pt idx="139">
                  <c:v>30.9890310405384</c:v>
                </c:pt>
                <c:pt idx="140">
                  <c:v>30.8761787108182</c:v>
                </c:pt>
                <c:pt idx="141">
                  <c:v>30.7662383723319</c:v>
                </c:pt>
                <c:pt idx="142">
                  <c:v>30.659129352784</c:v>
                </c:pt>
                <c:pt idx="143">
                  <c:v>30.5547747609521</c:v>
                </c:pt>
                <c:pt idx="144">
                  <c:v>30.4531012510167</c:v>
                </c:pt>
                <c:pt idx="145">
                  <c:v>30.3540388052715</c:v>
                </c:pt>
                <c:pt idx="146">
                  <c:v>30.2575205335319</c:v>
                </c:pt>
                <c:pt idx="147">
                  <c:v>30.1634824877285</c:v>
                </c:pt>
                <c:pt idx="148">
                  <c:v>30.0718634903373</c:v>
                </c:pt>
                <c:pt idx="149">
                  <c:v>29.9826049754303</c:v>
                </c:pt>
                <c:pt idx="150">
                  <c:v>29.8956508412545</c:v>
                </c:pt>
                <c:pt idx="151">
                  <c:v>29.8109473133577</c:v>
                </c:pt>
                <c:pt idx="152">
                  <c:v>29.7284428173726</c:v>
                </c:pt>
                <c:pt idx="153">
                  <c:v>29.6480878606585</c:v>
                </c:pt>
                <c:pt idx="154">
                  <c:v>29.5698349220756</c:v>
                </c:pt>
                <c:pt idx="155">
                  <c:v>29.493638349235</c:v>
                </c:pt>
                <c:pt idx="156">
                  <c:v>29.4194542626291</c:v>
                </c:pt>
                <c:pt idx="157">
                  <c:v>29.3472404661007</c:v>
                </c:pt>
                <c:pt idx="158">
                  <c:v>29.2769563631583</c:v>
                </c:pt>
                <c:pt idx="159">
                  <c:v>29.2085628786897</c:v>
                </c:pt>
                <c:pt idx="160">
                  <c:v>29.1420223856661</c:v>
                </c:pt>
                <c:pt idx="161">
                  <c:v>29.0772986364605</c:v>
                </c:pt>
                <c:pt idx="162">
                  <c:v>29.0143566984441</c:v>
                </c:pt>
                <c:pt idx="163">
                  <c:v>28.9531628935435</c:v>
                </c:pt>
                <c:pt idx="164">
                  <c:v>28.8936847414774</c:v>
                </c:pt>
                <c:pt idx="165">
                  <c:v>28.8358909064077</c:v>
                </c:pt>
                <c:pt idx="166">
                  <c:v>28.7797511467665</c:v>
                </c:pt>
                <c:pt idx="167">
                  <c:v>28.7252362680367</c:v>
                </c:pt>
                <c:pt idx="168">
                  <c:v>28.6723180782841</c:v>
                </c:pt>
                <c:pt idx="169">
                  <c:v>28.6209693462535</c:v>
                </c:pt>
                <c:pt idx="170">
                  <c:v>28.571163761856</c:v>
                </c:pt>
                <c:pt idx="171">
                  <c:v>28.52287589889</c:v>
                </c:pt>
                <c:pt idx="172">
                  <c:v>28.4760811798483</c:v>
                </c:pt>
                <c:pt idx="173">
                  <c:v>28.4307558426749</c:v>
                </c:pt>
                <c:pt idx="174">
                  <c:v>28.3868769093494</c:v>
                </c:pt>
                <c:pt idx="175">
                  <c:v>28.3444221561798</c:v>
                </c:pt>
                <c:pt idx="176">
                  <c:v>28.3033700856979</c:v>
                </c:pt>
                <c:pt idx="177">
                  <c:v>28.2636999000587</c:v>
                </c:pt>
                <c:pt idx="178">
                  <c:v>28.22539147585</c:v>
                </c:pt>
                <c:pt idx="179">
                  <c:v>28.1884253402283</c:v>
                </c:pt>
                <c:pt idx="180">
                  <c:v>28.1527826483002</c:v>
                </c:pt>
                <c:pt idx="181">
                  <c:v>27.8654084140347</c:v>
                </c:pt>
                <c:pt idx="182">
                  <c:v>27.6936091725336</c:v>
                </c:pt>
                <c:pt idx="183">
                  <c:v>27.6263679433488</c:v>
                </c:pt>
                <c:pt idx="184">
                  <c:v>27.6561118509983</c:v>
                </c:pt>
                <c:pt idx="185">
                  <c:v>27.7781428550656</c:v>
                </c:pt>
                <c:pt idx="186">
                  <c:v>27.9903439754193</c:v>
                </c:pt>
                <c:pt idx="187">
                  <c:v>28.2931041961989</c:v>
                </c:pt>
                <c:pt idx="188">
                  <c:v>28.6894507850464</c:v>
                </c:pt>
                <c:pt idx="189">
                  <c:v>29.1854171442334</c:v>
                </c:pt>
                <c:pt idx="190">
                  <c:v>29.7907205634215</c:v>
                </c:pt>
                <c:pt idx="191">
                  <c:v>30.5198921132633</c:v>
                </c:pt>
                <c:pt idx="192">
                  <c:v>31.3941119861489</c:v>
                </c:pt>
                <c:pt idx="193">
                  <c:v>32.4441883482415</c:v>
                </c:pt>
                <c:pt idx="194">
                  <c:v>33.7153877211551</c:v>
                </c:pt>
                <c:pt idx="195">
                  <c:v>35.2749305435094</c:v>
                </c:pt>
                <c:pt idx="196">
                  <c:v>37.2206709814739</c:v>
                </c:pt>
                <c:pt idx="197">
                  <c:v>39.6678638881681</c:v>
                </c:pt>
                <c:pt idx="198">
                  <c:v>42.5280177691442</c:v>
                </c:pt>
                <c:pt idx="199">
                  <c:v>44.2922206889625</c:v>
                </c:pt>
                <c:pt idx="200">
                  <c:v>42.5586415766221</c:v>
                </c:pt>
                <c:pt idx="201">
                  <c:v>39.4372852158994</c:v>
                </c:pt>
                <c:pt idx="202">
                  <c:v>36.6722332411258</c:v>
                </c:pt>
                <c:pt idx="203">
                  <c:v>34.4119194676449</c:v>
                </c:pt>
                <c:pt idx="204">
                  <c:v>32.5421244220079</c:v>
                </c:pt>
                <c:pt idx="205">
                  <c:v>30.9596756441329</c:v>
                </c:pt>
                <c:pt idx="206">
                  <c:v>29.5924002181958</c:v>
                </c:pt>
                <c:pt idx="207">
                  <c:v>28.3907696818366</c:v>
                </c:pt>
                <c:pt idx="208">
                  <c:v>27.320071054667</c:v>
                </c:pt>
                <c:pt idx="209">
                  <c:v>26.3552768402348</c:v>
                </c:pt>
                <c:pt idx="210">
                  <c:v>25.4778388354475</c:v>
                </c:pt>
                <c:pt idx="211">
                  <c:v>24.6736653160985</c:v>
                </c:pt>
                <c:pt idx="212">
                  <c:v>23.9318139134446</c:v>
                </c:pt>
                <c:pt idx="213">
                  <c:v>23.2436239181324</c:v>
                </c:pt>
                <c:pt idx="214">
                  <c:v>22.6021249899581</c:v>
                </c:pt>
                <c:pt idx="215">
                  <c:v>22.0016243069392</c:v>
                </c:pt>
                <c:pt idx="216">
                  <c:v>21.4374118512807</c:v>
                </c:pt>
                <c:pt idx="217">
                  <c:v>20.9055457731111</c:v>
                </c:pt>
                <c:pt idx="218">
                  <c:v>20.4026932225325</c:v>
                </c:pt>
                <c:pt idx="219">
                  <c:v>19.9260103712431</c:v>
                </c:pt>
                <c:pt idx="220">
                  <c:v>19.4730506264016</c:v>
                </c:pt>
                <c:pt idx="221">
                  <c:v>19.0416934618665</c:v>
                </c:pt>
                <c:pt idx="222">
                  <c:v>18.6300885555025</c:v>
                </c:pt>
                <c:pt idx="223">
                  <c:v>18.2366114469316</c:v>
                </c:pt>
                <c:pt idx="224">
                  <c:v>17.8598279765982</c:v>
                </c:pt>
                <c:pt idx="225">
                  <c:v>17.4984654965216</c:v>
                </c:pt>
                <c:pt idx="226">
                  <c:v>17.1513893593273</c:v>
                </c:pt>
                <c:pt idx="227">
                  <c:v>16.8175835625161</c:v>
                </c:pt>
                <c:pt idx="228">
                  <c:v>16.4961346941246</c:v>
                </c:pt>
                <c:pt idx="229">
                  <c:v>16.1862185239144</c:v>
                </c:pt>
                <c:pt idx="230">
                  <c:v>15.8870887315015</c:v>
                </c:pt>
                <c:pt idx="231">
                  <c:v>15.5980673735024</c:v>
                </c:pt>
                <c:pt idx="232">
                  <c:v>15.318536775775</c:v>
                </c:pt>
                <c:pt idx="233">
                  <c:v>15.0479326011487</c:v>
                </c:pt>
                <c:pt idx="234">
                  <c:v>14.7857378927333</c:v>
                </c:pt>
                <c:pt idx="235">
                  <c:v>14.5314779315769</c:v>
                </c:pt>
                <c:pt idx="236">
                  <c:v>14.2847157778023</c:v>
                </c:pt>
                <c:pt idx="237">
                  <c:v>14.0450483883389</c:v>
                </c:pt>
                <c:pt idx="238">
                  <c:v>13.8121032234467</c:v>
                </c:pt>
                <c:pt idx="239">
                  <c:v>13.5855352695108</c:v>
                </c:pt>
                <c:pt idx="240">
                  <c:v>13.3650244178933</c:v>
                </c:pt>
                <c:pt idx="241">
                  <c:v>13.1502731495988</c:v>
                </c:pt>
                <c:pt idx="242">
                  <c:v>12.9410044836352</c:v>
                </c:pt>
                <c:pt idx="243">
                  <c:v>12.7369601536028</c:v>
                </c:pt>
                <c:pt idx="244">
                  <c:v>12.5378989825168</c:v>
                </c:pt>
                <c:pt idx="245">
                  <c:v>12.3435954303969</c:v>
                </c:pt>
                <c:pt idx="246">
                  <c:v>12.1538382929153</c:v>
                </c:pt>
                <c:pt idx="247">
                  <c:v>11.9684295325297</c:v>
                </c:pt>
                <c:pt idx="248">
                  <c:v>11.7871832261558</c:v>
                </c:pt>
                <c:pt idx="249">
                  <c:v>11.6099246156403</c:v>
                </c:pt>
                <c:pt idx="250">
                  <c:v>11.4364892491612</c:v>
                </c:pt>
                <c:pt idx="251">
                  <c:v>11.2667222032612</c:v>
                </c:pt>
                <c:pt idx="252">
                  <c:v>11.1004773765609</c:v>
                </c:pt>
                <c:pt idx="253">
                  <c:v>10.9376168473462</c:v>
                </c:pt>
                <c:pt idx="254">
                  <c:v>10.7780102882021</c:v>
                </c:pt>
                <c:pt idx="255">
                  <c:v>10.6215344317074</c:v>
                </c:pt>
                <c:pt idx="256">
                  <c:v>10.4680725819273</c:v>
                </c:pt>
                <c:pt idx="257">
                  <c:v>10.3175141670692</c:v>
                </c:pt>
                <c:pt idx="258">
                  <c:v>10.1697543292041</c:v>
                </c:pt>
                <c:pt idx="259">
                  <c:v>10.0246935474286</c:v>
                </c:pt>
                <c:pt idx="260">
                  <c:v>9.88223729125263</c:v>
                </c:pt>
                <c:pt idx="261">
                  <c:v>9.74229570134945</c:v>
                </c:pt>
                <c:pt idx="262">
                  <c:v>9.60478329512314</c:v>
                </c:pt>
                <c:pt idx="263">
                  <c:v>9.46961869481759</c:v>
                </c:pt>
                <c:pt idx="264">
                  <c:v>9.33672437613322</c:v>
                </c:pt>
                <c:pt idx="265">
                  <c:v>9.2060264355284</c:v>
                </c:pt>
                <c:pt idx="266">
                  <c:v>9.07745437457172</c:v>
                </c:pt>
                <c:pt idx="267">
                  <c:v>8.95094089986992</c:v>
                </c:pt>
                <c:pt idx="268">
                  <c:v>8.8264217372528</c:v>
                </c:pt>
                <c:pt idx="269">
                  <c:v>8.70383545901451</c:v>
                </c:pt>
                <c:pt idx="270">
                  <c:v>8.58312332313506</c:v>
                </c:pt>
                <c:pt idx="271">
                  <c:v>7.46780479571308</c:v>
                </c:pt>
                <c:pt idx="272">
                  <c:v>6.49053276177343</c:v>
                </c:pt>
                <c:pt idx="273">
                  <c:v>5.62040733183448</c:v>
                </c:pt>
                <c:pt idx="274">
                  <c:v>4.83568130525698</c:v>
                </c:pt>
                <c:pt idx="275">
                  <c:v>4.12052550365205</c:v>
                </c:pt>
                <c:pt idx="276">
                  <c:v>3.46308996666975</c:v>
                </c:pt>
                <c:pt idx="277">
                  <c:v>2.85428950629642</c:v>
                </c:pt>
                <c:pt idx="278">
                  <c:v>2.28701440750103</c:v>
                </c:pt>
                <c:pt idx="279">
                  <c:v>1.75560103421242</c:v>
                </c:pt>
                <c:pt idx="280">
                  <c:v>1.25546693737437</c:v>
                </c:pt>
                <c:pt idx="281">
                  <c:v>0.782853260238974</c:v>
                </c:pt>
                <c:pt idx="282">
                  <c:v>0.334638999568297</c:v>
                </c:pt>
                <c:pt idx="283">
                  <c:v>-0.0917954738177045</c:v>
                </c:pt>
                <c:pt idx="284">
                  <c:v>-0.498670413016347</c:v>
                </c:pt>
                <c:pt idx="285">
                  <c:v>-0.887884098175643</c:v>
                </c:pt>
                <c:pt idx="286">
                  <c:v>-1.26107239582732</c:v>
                </c:pt>
                <c:pt idx="287">
                  <c:v>-1.61965517060571</c:v>
                </c:pt>
                <c:pt idx="288">
                  <c:v>-1.96487287176325</c:v>
                </c:pt>
                <c:pt idx="289">
                  <c:v>-2.29781568160101</c:v>
                </c:pt>
                <c:pt idx="290">
                  <c:v>-2.61944696545092</c:v>
                </c:pt>
                <c:pt idx="291">
                  <c:v>-2.93062230769886</c:v>
                </c:pt>
                <c:pt idx="292">
                  <c:v>-3.23210509381509</c:v>
                </c:pt>
                <c:pt idx="293">
                  <c:v>-3.52457936393419</c:v>
                </c:pt>
                <c:pt idx="294">
                  <c:v>-3.80866049209978</c:v>
                </c:pt>
                <c:pt idx="295">
                  <c:v>-4.08490411850596</c:v>
                </c:pt>
                <c:pt idx="296">
                  <c:v>-4.35381366730487</c:v>
                </c:pt>
                <c:pt idx="297">
                  <c:v>-4.61584671100945</c:v>
                </c:pt>
                <c:pt idx="298">
                  <c:v>-4.87142038801468</c:v>
                </c:pt>
                <c:pt idx="299">
                  <c:v>-5.1209160378642</c:v>
                </c:pt>
                <c:pt idx="300">
                  <c:v>-5.36468318642151</c:v>
                </c:pt>
                <c:pt idx="301">
                  <c:v>-5.60304298775023</c:v>
                </c:pt>
                <c:pt idx="302">
                  <c:v>-5.83629120955754</c:v>
                </c:pt>
                <c:pt idx="303">
                  <c:v>-6.06470083325695</c:v>
                </c:pt>
                <c:pt idx="304">
                  <c:v>-6.2885243271025</c:v>
                </c:pt>
                <c:pt idx="305">
                  <c:v>-6.50799564074288</c:v>
                </c:pt>
                <c:pt idx="306">
                  <c:v>-6.72333196138115</c:v>
                </c:pt>
                <c:pt idx="307">
                  <c:v>-6.93473526510919</c:v>
                </c:pt>
                <c:pt idx="308">
                  <c:v>-7.14239369158124</c:v>
                </c:pt>
                <c:pt idx="309">
                  <c:v>-7.34648276576267</c:v>
                </c:pt>
                <c:pt idx="310">
                  <c:v>-7.54716648684063</c:v>
                </c:pt>
                <c:pt idx="311">
                  <c:v>-7.74459830136061</c:v>
                </c:pt>
                <c:pt idx="312">
                  <c:v>-7.93892197514198</c:v>
                </c:pt>
                <c:pt idx="313">
                  <c:v>-8.13027237642687</c:v>
                </c:pt>
                <c:pt idx="314">
                  <c:v>-8.31877618096074</c:v>
                </c:pt>
                <c:pt idx="315">
                  <c:v>-8.50455250822009</c:v>
                </c:pt>
                <c:pt idx="316">
                  <c:v>-8.68771349675579</c:v>
                </c:pt>
                <c:pt idx="317">
                  <c:v>-8.86836482555959</c:v>
                </c:pt>
                <c:pt idx="318">
                  <c:v>-9.04660618746043</c:v>
                </c:pt>
                <c:pt idx="319">
                  <c:v>-9.22253171978908</c:v>
                </c:pt>
                <c:pt idx="320">
                  <c:v>-9.39623039689062</c:v>
                </c:pt>
                <c:pt idx="321">
                  <c:v>-9.56778638849891</c:v>
                </c:pt>
                <c:pt idx="322">
                  <c:v>-9.7372793875024</c:v>
                </c:pt>
                <c:pt idx="323">
                  <c:v>-9.90478491020806</c:v>
                </c:pt>
                <c:pt idx="324">
                  <c:v>-10.0703745718486</c:v>
                </c:pt>
                <c:pt idx="325">
                  <c:v>-10.2341163397606</c:v>
                </c:pt>
                <c:pt idx="326">
                  <c:v>-10.3960747663872</c:v>
                </c:pt>
                <c:pt idx="327">
                  <c:v>-10.5563112040199</c:v>
                </c:pt>
                <c:pt idx="328">
                  <c:v>-10.7148840029832</c:v>
                </c:pt>
                <c:pt idx="329">
                  <c:v>-10.8718486947819</c:v>
                </c:pt>
                <c:pt idx="330">
                  <c:v>-11.0272581615716</c:v>
                </c:pt>
                <c:pt idx="331">
                  <c:v>-11.1811627931683</c:v>
                </c:pt>
                <c:pt idx="332">
                  <c:v>-11.3336106326894</c:v>
                </c:pt>
                <c:pt idx="333">
                  <c:v>-11.4846475118074</c:v>
                </c:pt>
                <c:pt idx="334">
                  <c:v>-11.6343171764989</c:v>
                </c:pt>
                <c:pt idx="335">
                  <c:v>-11.7826614040863</c:v>
                </c:pt>
                <c:pt idx="336">
                  <c:v>-11.9297201122888</c:v>
                </c:pt>
                <c:pt idx="337">
                  <c:v>-12.0755314609362</c:v>
                </c:pt>
                <c:pt idx="338">
                  <c:v>-12.2201319469303</c:v>
                </c:pt>
                <c:pt idx="339">
                  <c:v>-12.3635564929925</c:v>
                </c:pt>
                <c:pt idx="340">
                  <c:v>-12.5058385306776</c:v>
                </c:pt>
                <c:pt idx="341">
                  <c:v>-12.6470100780999</c:v>
                </c:pt>
                <c:pt idx="342">
                  <c:v>-12.7871018127689</c:v>
                </c:pt>
                <c:pt idx="343">
                  <c:v>-12.9261431399042</c:v>
                </c:pt>
                <c:pt idx="344">
                  <c:v>-13.0641622565611</c:v>
                </c:pt>
                <c:pt idx="345">
                  <c:v>-13.2011862118765</c:v>
                </c:pt>
                <c:pt idx="346">
                  <c:v>-13.337240963709</c:v>
                </c:pt>
                <c:pt idx="347">
                  <c:v>-13.4723514319356</c:v>
                </c:pt>
                <c:pt idx="348">
                  <c:v>-13.6065415486358</c:v>
                </c:pt>
                <c:pt idx="349">
                  <c:v>-13.7398343053809</c:v>
                </c:pt>
                <c:pt idx="350">
                  <c:v>-13.8722517978263</c:v>
                </c:pt>
                <c:pt idx="351">
                  <c:v>-14.0038152677893</c:v>
                </c:pt>
                <c:pt idx="352">
                  <c:v>-14.134545142981</c:v>
                </c:pt>
                <c:pt idx="353">
                  <c:v>-14.2644610745474</c:v>
                </c:pt>
                <c:pt idx="354">
                  <c:v>-14.393581972562</c:v>
                </c:pt>
                <c:pt idx="355">
                  <c:v>-14.5219260396033</c:v>
                </c:pt>
                <c:pt idx="356">
                  <c:v>-14.6495108025386</c:v>
                </c:pt>
                <c:pt idx="357">
                  <c:v>-14.7763531426281</c:v>
                </c:pt>
                <c:pt idx="358">
                  <c:v>-14.9024693240526</c:v>
                </c:pt>
                <c:pt idx="359">
                  <c:v>-15.0278750209652</c:v>
                </c:pt>
                <c:pt idx="360">
                  <c:v>-15.1525853431528</c:v>
                </c:pt>
                <c:pt idx="361">
                  <c:v>-16.3644089053734</c:v>
                </c:pt>
                <c:pt idx="362">
                  <c:v>-17.5199268913242</c:v>
                </c:pt>
                <c:pt idx="363">
                  <c:v>-18.6278416017031</c:v>
                </c:pt>
                <c:pt idx="364">
                  <c:v>-19.6945070296124</c:v>
                </c:pt>
                <c:pt idx="365">
                  <c:v>-20.7246689952556</c:v>
                </c:pt>
                <c:pt idx="366">
                  <c:v>-21.7219529109438</c:v>
                </c:pt>
                <c:pt idx="367">
                  <c:v>-22.6891920246392</c:v>
                </c:pt>
                <c:pt idx="368">
                  <c:v>-23.6286519873678</c:v>
                </c:pt>
                <c:pt idx="369">
                  <c:v>-24.5421865459227</c:v>
                </c:pt>
                <c:pt idx="370">
                  <c:v>-25.4313466759539</c:v>
                </c:pt>
                <c:pt idx="371">
                  <c:v>-26.2974577964347</c:v>
                </c:pt>
                <c:pt idx="372">
                  <c:v>-27.1416748513052</c:v>
                </c:pt>
                <c:pt idx="373">
                  <c:v>-27.9650218984747</c:v>
                </c:pt>
                <c:pt idx="374">
                  <c:v>-28.7684207682259</c:v>
                </c:pt>
                <c:pt idx="375">
                  <c:v>-29.5527119578719</c:v>
                </c:pt>
                <c:pt idx="376">
                  <c:v>-30.3186699801881</c:v>
                </c:pt>
                <c:pt idx="377">
                  <c:v>-31.0670147298707</c:v>
                </c:pt>
                <c:pt idx="378">
                  <c:v>-31.7984199783773</c:v>
                </c:pt>
                <c:pt idx="379">
                  <c:v>-32.5135197895475</c:v>
                </c:pt>
                <c:pt idx="380">
                  <c:v>-33.2129134240616</c:v>
                </c:pt>
                <c:pt idx="381">
                  <c:v>-33.8971691415339</c:v>
                </c:pt>
                <c:pt idx="382">
                  <c:v>-34.5668271953767</c:v>
                </c:pt>
                <c:pt idx="383">
                  <c:v>-35.2224022340755</c:v>
                </c:pt>
                <c:pt idx="384">
                  <c:v>-35.864385263852</c:v>
                </c:pt>
                <c:pt idx="385">
                  <c:v>-36.4932452853304</c:v>
                </c:pt>
                <c:pt idx="386">
                  <c:v>-37.1094306861498</c:v>
                </c:pt>
                <c:pt idx="387">
                  <c:v>-37.7133704492039</c:v>
                </c:pt>
                <c:pt idx="388">
                  <c:v>-38.3054752200158</c:v>
                </c:pt>
                <c:pt idx="389">
                  <c:v>-38.88613826499</c:v>
                </c:pt>
                <c:pt idx="390">
                  <c:v>-39.4557363437179</c:v>
                </c:pt>
                <c:pt idx="391">
                  <c:v>-40.0146305122845</c:v>
                </c:pt>
                <c:pt idx="392">
                  <c:v>-40.5631668699939</c:v>
                </c:pt>
                <c:pt idx="393">
                  <c:v>-41.1016772586376</c:v>
                </c:pt>
                <c:pt idx="394">
                  <c:v>-41.6304799210484</c:v>
                </c:pt>
                <c:pt idx="395">
                  <c:v>-42.1498801239556</c:v>
                </c:pt>
                <c:pt idx="396">
                  <c:v>-42.6601707489134</c:v>
                </c:pt>
                <c:pt idx="397">
                  <c:v>-43.1616328541828</c:v>
                </c:pt>
                <c:pt idx="398">
                  <c:v>-43.6545362098057</c:v>
                </c:pt>
                <c:pt idx="399">
                  <c:v>-44.1391398076551</c:v>
                </c:pt>
                <c:pt idx="400">
                  <c:v>-44.6156923479216</c:v>
                </c:pt>
                <c:pt idx="401">
                  <c:v>-45.0844327032689</c:v>
                </c:pt>
                <c:pt idx="402">
                  <c:v>-45.5455903617277</c:v>
                </c:pt>
                <c:pt idx="403">
                  <c:v>-45.9993858492846</c:v>
                </c:pt>
                <c:pt idx="404">
                  <c:v>-46.4460311330422</c:v>
                </c:pt>
                <c:pt idx="405">
                  <c:v>-46.8857300057683</c:v>
                </c:pt>
                <c:pt idx="406">
                  <c:v>-47.318678452609</c:v>
                </c:pt>
                <c:pt idx="407">
                  <c:v>-47.7450650007076</c:v>
                </c:pt>
                <c:pt idx="408">
                  <c:v>-48.1650710524469</c:v>
                </c:pt>
                <c:pt idx="409">
                  <c:v>-48.5788712030081</c:v>
                </c:pt>
                <c:pt idx="410">
                  <c:v>-48.9866335429197</c:v>
                </c:pt>
                <c:pt idx="411">
                  <c:v>-49.388519946252</c:v>
                </c:pt>
                <c:pt idx="412">
                  <c:v>-49.7846863450933</c:v>
                </c:pt>
                <c:pt idx="413">
                  <c:v>-50.1752829909238</c:v>
                </c:pt>
                <c:pt idx="414">
                  <c:v>-50.560454703488</c:v>
                </c:pt>
                <c:pt idx="415">
                  <c:v>-50.9403411077419</c:v>
                </c:pt>
                <c:pt idx="416">
                  <c:v>-51.3150768594357</c:v>
                </c:pt>
                <c:pt idx="417">
                  <c:v>-51.6847918598718</c:v>
                </c:pt>
                <c:pt idx="418">
                  <c:v>-52.0496114603553</c:v>
                </c:pt>
                <c:pt idx="419">
                  <c:v>-52.4096566568386</c:v>
                </c:pt>
                <c:pt idx="420">
                  <c:v>-52.7650442752362</c:v>
                </c:pt>
                <c:pt idx="421">
                  <c:v>-53.1158871478708</c:v>
                </c:pt>
                <c:pt idx="422">
                  <c:v>-53.4622942814876</c:v>
                </c:pt>
                <c:pt idx="423">
                  <c:v>-53.8043710172584</c:v>
                </c:pt>
                <c:pt idx="424">
                  <c:v>-54.1422191831739</c:v>
                </c:pt>
                <c:pt idx="425">
                  <c:v>-54.4759372392077</c:v>
                </c:pt>
                <c:pt idx="426">
                  <c:v>-54.805620415615</c:v>
                </c:pt>
                <c:pt idx="427">
                  <c:v>-55.1313608447127</c:v>
                </c:pt>
                <c:pt idx="428">
                  <c:v>-55.4532476864699</c:v>
                </c:pt>
                <c:pt idx="429">
                  <c:v>-55.7713672482224</c:v>
                </c:pt>
                <c:pt idx="430">
                  <c:v>-56.0858030988084</c:v>
                </c:pt>
                <c:pt idx="431">
                  <c:v>-56.396636177408</c:v>
                </c:pt>
                <c:pt idx="432">
                  <c:v>-56.7039448973542</c:v>
                </c:pt>
                <c:pt idx="433">
                  <c:v>-57.0078052451708</c:v>
                </c:pt>
                <c:pt idx="434">
                  <c:v>-57.3082908750756</c:v>
                </c:pt>
                <c:pt idx="435">
                  <c:v>-57.6054731991818</c:v>
                </c:pt>
                <c:pt idx="436">
                  <c:v>-57.8994214736095</c:v>
                </c:pt>
                <c:pt idx="437">
                  <c:v>-58.190202880717</c:v>
                </c:pt>
                <c:pt idx="438">
                  <c:v>-58.4778826076423</c:v>
                </c:pt>
                <c:pt idx="439">
                  <c:v>-58.762523921343</c:v>
                </c:pt>
                <c:pt idx="440">
                  <c:v>-59.0441882403057</c:v>
                </c:pt>
                <c:pt idx="441">
                  <c:v>-59.3229352030932</c:v>
                </c:pt>
                <c:pt idx="442">
                  <c:v>-59.5988227338832</c:v>
                </c:pt>
                <c:pt idx="443">
                  <c:v>-59.8719071051495</c:v>
                </c:pt>
                <c:pt idx="444">
                  <c:v>-60.1422429976241</c:v>
                </c:pt>
                <c:pt idx="445">
                  <c:v>-60.4098835576737</c:v>
                </c:pt>
                <c:pt idx="446">
                  <c:v>-60.6748804522182</c:v>
                </c:pt>
                <c:pt idx="447">
                  <c:v>-60.9372839213082</c:v>
                </c:pt>
                <c:pt idx="448">
                  <c:v>-61.1971428284757</c:v>
                </c:pt>
                <c:pt idx="449">
                  <c:v>-61.4545047089649</c:v>
                </c:pt>
                <c:pt idx="450">
                  <c:v>-61.7094158159458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885072"/>
        <c:axId val="672887952"/>
      </c:scatterChart>
      <c:scatterChart>
        <c:scatterStyle val="smooth"/>
        <c:varyColors val="0"/>
        <c:ser>
          <c:idx val="1"/>
          <c:order val="1"/>
          <c:tx>
            <c:strRef>
              <c:f>"Power Stage Phase"</c:f>
              <c:strCache>
                <c:ptCount val="1"/>
                <c:pt idx="0">
                  <c:v>Power Stage 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+AMP'!$R$2:$R$452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"Comp Phase"</c:f>
              <c:strCache>
                <c:ptCount val="1"/>
                <c:pt idx="0">
                  <c:v>Comp Phase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+AMP'!$T$2:$T$452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"Total Phase"</c:f>
              <c:strCache>
                <c:ptCount val="1"/>
                <c:pt idx="0">
                  <c:v>Total Phase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+AMP'!$V$2:$V$452</c:f>
              <c:numCache>
                <c:formatCode>General</c:formatCode>
                <c:ptCount val="451"/>
                <c:pt idx="0">
                  <c:v>90.4615799053884</c:v>
                </c:pt>
                <c:pt idx="1">
                  <c:v>90.507736700971</c:v>
                </c:pt>
                <c:pt idx="2">
                  <c:v>90.5538931551508</c:v>
                </c:pt>
                <c:pt idx="3">
                  <c:v>90.6000492368973</c:v>
                </c:pt>
                <c:pt idx="4">
                  <c:v>90.6462049151816</c:v>
                </c:pt>
                <c:pt idx="5">
                  <c:v>90.6923601589763</c:v>
                </c:pt>
                <c:pt idx="6">
                  <c:v>90.7385149372562</c:v>
                </c:pt>
                <c:pt idx="7">
                  <c:v>90.7846692189978</c:v>
                </c:pt>
                <c:pt idx="8">
                  <c:v>90.8308229731797</c:v>
                </c:pt>
                <c:pt idx="9">
                  <c:v>90.8769761687829</c:v>
                </c:pt>
                <c:pt idx="10">
                  <c:v>90.9231287747907</c:v>
                </c:pt>
                <c:pt idx="11">
                  <c:v>90.9692807601889</c:v>
                </c:pt>
                <c:pt idx="12">
                  <c:v>91.0154320939659</c:v>
                </c:pt>
                <c:pt idx="13">
                  <c:v>91.061582745113</c:v>
                </c:pt>
                <c:pt idx="14">
                  <c:v>91.1077326826242</c:v>
                </c:pt>
                <c:pt idx="15">
                  <c:v>91.1538818754968</c:v>
                </c:pt>
                <c:pt idx="16">
                  <c:v>91.2000302927309</c:v>
                </c:pt>
                <c:pt idx="17">
                  <c:v>91.2461779033302</c:v>
                </c:pt>
                <c:pt idx="18">
                  <c:v>91.2923246763017</c:v>
                </c:pt>
                <c:pt idx="19">
                  <c:v>91.338470580656</c:v>
                </c:pt>
                <c:pt idx="20">
                  <c:v>91.3846155854074</c:v>
                </c:pt>
                <c:pt idx="21">
                  <c:v>91.4307596595739</c:v>
                </c:pt>
                <c:pt idx="22">
                  <c:v>91.4769027721776</c:v>
                </c:pt>
                <c:pt idx="23">
                  <c:v>91.5230448922445</c:v>
                </c:pt>
                <c:pt idx="24">
                  <c:v>91.5691859888051</c:v>
                </c:pt>
                <c:pt idx="25">
                  <c:v>91.615326030894</c:v>
                </c:pt>
                <c:pt idx="26">
                  <c:v>91.6614649875502</c:v>
                </c:pt>
                <c:pt idx="27">
                  <c:v>91.7076028278178</c:v>
                </c:pt>
                <c:pt idx="28">
                  <c:v>91.7537395207449</c:v>
                </c:pt>
                <c:pt idx="29">
                  <c:v>91.7998750353851</c:v>
                </c:pt>
                <c:pt idx="30">
                  <c:v>91.8460093407968</c:v>
                </c:pt>
                <c:pt idx="31">
                  <c:v>91.8921424060433</c:v>
                </c:pt>
                <c:pt idx="32">
                  <c:v>91.9382742001934</c:v>
                </c:pt>
                <c:pt idx="33">
                  <c:v>91.9844046923213</c:v>
                </c:pt>
                <c:pt idx="34">
                  <c:v>92.0305338515066</c:v>
                </c:pt>
                <c:pt idx="35">
                  <c:v>92.0766616468346</c:v>
                </c:pt>
                <c:pt idx="36">
                  <c:v>92.1227880473964</c:v>
                </c:pt>
                <c:pt idx="37">
                  <c:v>92.1689130222891</c:v>
                </c:pt>
                <c:pt idx="38">
                  <c:v>92.2150365406156</c:v>
                </c:pt>
                <c:pt idx="39">
                  <c:v>92.2611585714852</c:v>
                </c:pt>
                <c:pt idx="40">
                  <c:v>92.3072790840134</c:v>
                </c:pt>
                <c:pt idx="41">
                  <c:v>92.3533980473222</c:v>
                </c:pt>
                <c:pt idx="42">
                  <c:v>92.39951543054</c:v>
                </c:pt>
                <c:pt idx="43">
                  <c:v>92.4456312028021</c:v>
                </c:pt>
                <c:pt idx="44">
                  <c:v>92.4917453332505</c:v>
                </c:pt>
                <c:pt idx="45">
                  <c:v>92.5378577910341</c:v>
                </c:pt>
                <c:pt idx="46">
                  <c:v>92.5839685453091</c:v>
                </c:pt>
                <c:pt idx="47">
                  <c:v>92.6300775652388</c:v>
                </c:pt>
                <c:pt idx="48">
                  <c:v>92.6761848199936</c:v>
                </c:pt>
                <c:pt idx="49">
                  <c:v>92.7222902787519</c:v>
                </c:pt>
                <c:pt idx="50">
                  <c:v>92.7683939106991</c:v>
                </c:pt>
                <c:pt idx="51">
                  <c:v>92.8144956850287</c:v>
                </c:pt>
                <c:pt idx="52">
                  <c:v>92.860595570942</c:v>
                </c:pt>
                <c:pt idx="53">
                  <c:v>92.9066935376483</c:v>
                </c:pt>
                <c:pt idx="54">
                  <c:v>92.9527895543649</c:v>
                </c:pt>
                <c:pt idx="55">
                  <c:v>92.9988835903174</c:v>
                </c:pt>
                <c:pt idx="56">
                  <c:v>93.0449756147399</c:v>
                </c:pt>
                <c:pt idx="57">
                  <c:v>93.0910655968748</c:v>
                </c:pt>
                <c:pt idx="58">
                  <c:v>93.1371535059733</c:v>
                </c:pt>
                <c:pt idx="59">
                  <c:v>93.1832393112952</c:v>
                </c:pt>
                <c:pt idx="60">
                  <c:v>93.2293229821093</c:v>
                </c:pt>
                <c:pt idx="61">
                  <c:v>93.2754044876934</c:v>
                </c:pt>
                <c:pt idx="62">
                  <c:v>93.3214837973344</c:v>
                </c:pt>
                <c:pt idx="63">
                  <c:v>93.3675608803285</c:v>
                </c:pt>
                <c:pt idx="64">
                  <c:v>93.4136357059814</c:v>
                </c:pt>
                <c:pt idx="65">
                  <c:v>93.459708243608</c:v>
                </c:pt>
                <c:pt idx="66">
                  <c:v>93.5057784625333</c:v>
                </c:pt>
                <c:pt idx="67">
                  <c:v>93.5518463320917</c:v>
                </c:pt>
                <c:pt idx="68">
                  <c:v>93.5979118216278</c:v>
                </c:pt>
                <c:pt idx="69">
                  <c:v>93.6439749004961</c:v>
                </c:pt>
                <c:pt idx="70">
                  <c:v>93.6900355380612</c:v>
                </c:pt>
                <c:pt idx="71">
                  <c:v>93.736093703698</c:v>
                </c:pt>
                <c:pt idx="72">
                  <c:v>93.782149366792</c:v>
                </c:pt>
                <c:pt idx="73">
                  <c:v>93.8282024967391</c:v>
                </c:pt>
                <c:pt idx="74">
                  <c:v>93.8742530629458</c:v>
                </c:pt>
                <c:pt idx="75">
                  <c:v>93.9203010348296</c:v>
                </c:pt>
                <c:pt idx="76">
                  <c:v>93.9663463818189</c:v>
                </c:pt>
                <c:pt idx="77">
                  <c:v>94.0123890733528</c:v>
                </c:pt>
                <c:pt idx="78">
                  <c:v>94.0584290788821</c:v>
                </c:pt>
                <c:pt idx="79">
                  <c:v>94.1044663678684</c:v>
                </c:pt>
                <c:pt idx="80">
                  <c:v>94.1505009097852</c:v>
                </c:pt>
                <c:pt idx="81">
                  <c:v>94.1965326741172</c:v>
                </c:pt>
                <c:pt idx="82">
                  <c:v>94.242561630361</c:v>
                </c:pt>
                <c:pt idx="83">
                  <c:v>94.2885877480248</c:v>
                </c:pt>
                <c:pt idx="84">
                  <c:v>94.3346109966288</c:v>
                </c:pt>
                <c:pt idx="85">
                  <c:v>94.3806313457055</c:v>
                </c:pt>
                <c:pt idx="86">
                  <c:v>94.4266487647993</c:v>
                </c:pt>
                <c:pt idx="87">
                  <c:v>94.4726632234668</c:v>
                </c:pt>
                <c:pt idx="88">
                  <c:v>94.5186746912775</c:v>
                </c:pt>
                <c:pt idx="89">
                  <c:v>94.5646831378129</c:v>
                </c:pt>
                <c:pt idx="90">
                  <c:v>94.6106885326677</c:v>
                </c:pt>
                <c:pt idx="91">
                  <c:v>95.0705679588667</c:v>
                </c:pt>
                <c:pt idx="92">
                  <c:v>95.5301088697886</c:v>
                </c:pt>
                <c:pt idx="93">
                  <c:v>95.9892810884094</c:v>
                </c:pt>
                <c:pt idx="94">
                  <c:v>96.448054591427</c:v>
                </c:pt>
                <c:pt idx="95">
                  <c:v>96.9063995212307</c:v>
                </c:pt>
                <c:pt idx="96">
                  <c:v>97.364286197675</c:v>
                </c:pt>
                <c:pt idx="97">
                  <c:v>97.8216851296428</c:v>
                </c:pt>
                <c:pt idx="98">
                  <c:v>98.2785670263886</c:v>
                </c:pt>
                <c:pt idx="99">
                  <c:v>98.7349028086456</c:v>
                </c:pt>
                <c:pt idx="100">
                  <c:v>99.1906636194889</c:v>
                </c:pt>
                <c:pt idx="101">
                  <c:v>99.6458208349407</c:v>
                </c:pt>
                <c:pt idx="102">
                  <c:v>100.100346074308</c:v>
                </c:pt>
                <c:pt idx="103">
                  <c:v>100.554211210245</c:v>
                </c:pt>
                <c:pt idx="104">
                  <c:v>101.007388378522</c:v>
                </c:pt>
                <c:pt idx="105">
                  <c:v>101.459849987509</c:v>
                </c:pt>
                <c:pt idx="106">
                  <c:v>101.911568727341</c:v>
                </c:pt>
                <c:pt idx="107">
                  <c:v>102.362517578784</c:v>
                </c:pt>
                <c:pt idx="108">
                  <c:v>102.812669821772</c:v>
                </c:pt>
                <c:pt idx="109">
                  <c:v>103.261999043622</c:v>
                </c:pt>
                <c:pt idx="110">
                  <c:v>103.710479146915</c:v>
                </c:pt>
                <c:pt idx="111">
                  <c:v>104.158084357042</c:v>
                </c:pt>
                <c:pt idx="112">
                  <c:v>104.6047892294</c:v>
                </c:pt>
                <c:pt idx="113">
                  <c:v>105.050568656252</c:v>
                </c:pt>
                <c:pt idx="114">
                  <c:v>105.495397873224</c:v>
                </c:pt>
                <c:pt idx="115">
                  <c:v>105.939252465462</c:v>
                </c:pt>
                <c:pt idx="116">
                  <c:v>106.382108373416</c:v>
                </c:pt>
                <c:pt idx="117">
                  <c:v>106.823941898287</c:v>
                </c:pt>
                <c:pt idx="118">
                  <c:v>107.264729707092</c:v>
                </c:pt>
                <c:pt idx="119">
                  <c:v>107.704448837387</c:v>
                </c:pt>
                <c:pt idx="120">
                  <c:v>108.143076701622</c:v>
                </c:pt>
                <c:pt idx="121">
                  <c:v>108.580591091134</c:v>
                </c:pt>
                <c:pt idx="122">
                  <c:v>109.016970179785</c:v>
                </c:pt>
                <c:pt idx="123">
                  <c:v>109.452192527246</c:v>
                </c:pt>
                <c:pt idx="124">
                  <c:v>109.886237081913</c:v>
                </c:pt>
                <c:pt idx="125">
                  <c:v>110.319083183481</c:v>
                </c:pt>
                <c:pt idx="126">
                  <c:v>110.750710565165</c:v>
                </c:pt>
                <c:pt idx="127">
                  <c:v>111.181099355571</c:v>
                </c:pt>
                <c:pt idx="128">
                  <c:v>111.610230080224</c:v>
                </c:pt>
                <c:pt idx="129">
                  <c:v>112.03808366276</c:v>
                </c:pt>
                <c:pt idx="130">
                  <c:v>112.464641425777</c:v>
                </c:pt>
                <c:pt idx="131">
                  <c:v>112.889885091364</c:v>
                </c:pt>
                <c:pt idx="132">
                  <c:v>113.313796781297</c:v>
                </c:pt>
                <c:pt idx="133">
                  <c:v>113.736359016919</c:v>
                </c:pt>
                <c:pt idx="134">
                  <c:v>114.157554718712</c:v>
                </c:pt>
                <c:pt idx="135">
                  <c:v>114.577367205551</c:v>
                </c:pt>
                <c:pt idx="136">
                  <c:v>114.995780193662</c:v>
                </c:pt>
                <c:pt idx="137">
                  <c:v>115.41277779529</c:v>
                </c:pt>
                <c:pt idx="138">
                  <c:v>115.828344517074</c:v>
                </c:pt>
                <c:pt idx="139">
                  <c:v>116.242465258138</c:v>
                </c:pt>
                <c:pt idx="140">
                  <c:v>116.655125307921</c:v>
                </c:pt>
                <c:pt idx="141">
                  <c:v>117.066310343725</c:v>
                </c:pt>
                <c:pt idx="142">
                  <c:v>117.476006428018</c:v>
                </c:pt>
                <c:pt idx="143">
                  <c:v>117.884200005477</c:v>
                </c:pt>
                <c:pt idx="144">
                  <c:v>118.290877899791</c:v>
                </c:pt>
                <c:pt idx="145">
                  <c:v>118.69602731023</c:v>
                </c:pt>
                <c:pt idx="146">
                  <c:v>119.099635807982</c:v>
                </c:pt>
                <c:pt idx="147">
                  <c:v>119.501691332271</c:v>
                </c:pt>
                <c:pt idx="148">
                  <c:v>119.902182186266</c:v>
                </c:pt>
                <c:pt idx="149">
                  <c:v>120.301097032782</c:v>
                </c:pt>
                <c:pt idx="150">
                  <c:v>120.698424889783</c:v>
                </c:pt>
                <c:pt idx="151">
                  <c:v>121.094155125701</c:v>
                </c:pt>
                <c:pt idx="152">
                  <c:v>121.488277454569</c:v>
                </c:pt>
                <c:pt idx="153">
                  <c:v>121.880781930985</c:v>
                </c:pt>
                <c:pt idx="154">
                  <c:v>122.271658944901</c:v>
                </c:pt>
                <c:pt idx="155">
                  <c:v>122.660899216268</c:v>
                </c:pt>
                <c:pt idx="156">
                  <c:v>123.048493789514</c:v>
                </c:pt>
                <c:pt idx="157">
                  <c:v>123.434434027888</c:v>
                </c:pt>
                <c:pt idx="158">
                  <c:v>123.818711607665</c:v>
                </c:pt>
                <c:pt idx="159">
                  <c:v>124.201318512218</c:v>
                </c:pt>
                <c:pt idx="160">
                  <c:v>124.582247025969</c:v>
                </c:pt>
                <c:pt idx="161">
                  <c:v>124.961489728224</c:v>
                </c:pt>
                <c:pt idx="162">
                  <c:v>125.339039486897</c:v>
                </c:pt>
                <c:pt idx="163">
                  <c:v>125.714889452128</c:v>
                </c:pt>
                <c:pt idx="164">
                  <c:v>126.089033049808</c:v>
                </c:pt>
                <c:pt idx="165">
                  <c:v>126.461463975005</c:v>
                </c:pt>
                <c:pt idx="166">
                  <c:v>126.832176185311</c:v>
                </c:pt>
                <c:pt idx="167">
                  <c:v>127.201163894101</c:v>
                </c:pt>
                <c:pt idx="168">
                  <c:v>127.568421563725</c:v>
                </c:pt>
                <c:pt idx="169">
                  <c:v>127.933943898616</c:v>
                </c:pt>
                <c:pt idx="170">
                  <c:v>128.297725838349</c:v>
                </c:pt>
                <c:pt idx="171">
                  <c:v>128.659762550623</c:v>
                </c:pt>
                <c:pt idx="172">
                  <c:v>129.020049424194</c:v>
                </c:pt>
                <c:pt idx="173">
                  <c:v>129.378582061755</c:v>
                </c:pt>
                <c:pt idx="174">
                  <c:v>129.73535627276</c:v>
                </c:pt>
                <c:pt idx="175">
                  <c:v>130.090368066214</c:v>
                </c:pt>
                <c:pt idx="176">
                  <c:v>130.443613643406</c:v>
                </c:pt>
                <c:pt idx="177">
                  <c:v>130.795089390615</c:v>
                </c:pt>
                <c:pt idx="178">
                  <c:v>131.144791871771</c:v>
                </c:pt>
                <c:pt idx="179">
                  <c:v>131.492717821086</c:v>
                </c:pt>
                <c:pt idx="180">
                  <c:v>131.838864135651</c:v>
                </c:pt>
                <c:pt idx="181">
                  <c:v>135.201866228233</c:v>
                </c:pt>
                <c:pt idx="182">
                  <c:v>138.384411521287</c:v>
                </c:pt>
                <c:pt idx="183">
                  <c:v>141.384894498743</c:v>
                </c:pt>
                <c:pt idx="184">
                  <c:v>144.201629669433</c:v>
                </c:pt>
                <c:pt idx="185">
                  <c:v>146.831989743038</c:v>
                </c:pt>
                <c:pt idx="186">
                  <c:v>149.271408098213</c:v>
                </c:pt>
                <c:pt idx="187">
                  <c:v>151.51212380463</c:v>
                </c:pt>
                <c:pt idx="188">
                  <c:v>153.54146171013</c:v>
                </c:pt>
                <c:pt idx="189">
                  <c:v>155.339286635076</c:v>
                </c:pt>
                <c:pt idx="190">
                  <c:v>156.873976285742</c:v>
                </c:pt>
                <c:pt idx="191">
                  <c:v>158.095657959223</c:v>
                </c:pt>
                <c:pt idx="192">
                  <c:v>158.924156021397</c:v>
                </c:pt>
                <c:pt idx="193">
                  <c:v>159.226085295603</c:v>
                </c:pt>
                <c:pt idx="194">
                  <c:v>158.767957428361</c:v>
                </c:pt>
                <c:pt idx="195">
                  <c:v>157.111364386024</c:v>
                </c:pt>
                <c:pt idx="196">
                  <c:v>153.353810376267</c:v>
                </c:pt>
                <c:pt idx="197">
                  <c:v>145.426591151789</c:v>
                </c:pt>
                <c:pt idx="198">
                  <c:v>128.353257541223</c:v>
                </c:pt>
                <c:pt idx="199">
                  <c:v>95.4800372032044</c:v>
                </c:pt>
                <c:pt idx="200">
                  <c:v>61.1931575714693</c:v>
                </c:pt>
                <c:pt idx="201">
                  <c:v>42.5783743419599</c:v>
                </c:pt>
                <c:pt idx="202">
                  <c:v>33.7233859757655</c:v>
                </c:pt>
                <c:pt idx="203">
                  <c:v>29.2410174486239</c:v>
                </c:pt>
                <c:pt idx="204">
                  <c:v>26.8692093050431</c:v>
                </c:pt>
                <c:pt idx="205">
                  <c:v>25.6298324676266</c:v>
                </c:pt>
                <c:pt idx="206">
                  <c:v>25.0511645717411</c:v>
                </c:pt>
                <c:pt idx="207">
                  <c:v>24.8824228088151</c:v>
                </c:pt>
                <c:pt idx="208">
                  <c:v>24.9795170313664</c:v>
                </c:pt>
                <c:pt idx="209">
                  <c:v>25.25444107917</c:v>
                </c:pt>
                <c:pt idx="210">
                  <c:v>25.6507745527325</c:v>
                </c:pt>
                <c:pt idx="211">
                  <c:v>26.1309145295358</c:v>
                </c:pt>
                <c:pt idx="212">
                  <c:v>26.6690002054425</c:v>
                </c:pt>
                <c:pt idx="213">
                  <c:v>27.2467861633618</c:v>
                </c:pt>
                <c:pt idx="214">
                  <c:v>27.8511291165654</c:v>
                </c:pt>
                <c:pt idx="215">
                  <c:v>28.4723998193695</c:v>
                </c:pt>
                <c:pt idx="216">
                  <c:v>29.1034472279147</c:v>
                </c:pt>
                <c:pt idx="217">
                  <c:v>29.7389039995702</c:v>
                </c:pt>
                <c:pt idx="218">
                  <c:v>30.3747094942476</c:v>
                </c:pt>
                <c:pt idx="219">
                  <c:v>31.0077751360454</c:v>
                </c:pt>
                <c:pt idx="220">
                  <c:v>31.6357451952503</c:v>
                </c:pt>
                <c:pt idx="221">
                  <c:v>32.2568228987684</c:v>
                </c:pt>
                <c:pt idx="222">
                  <c:v>32.869642125417</c:v>
                </c:pt>
                <c:pt idx="223">
                  <c:v>33.4731714589758</c:v>
                </c:pt>
                <c:pt idx="224">
                  <c:v>34.0666415686988</c:v>
                </c:pt>
                <c:pt idx="225">
                  <c:v>34.6494896455619</c:v>
                </c:pt>
                <c:pt idx="226">
                  <c:v>35.2213164697334</c:v>
                </c:pt>
                <c:pt idx="227">
                  <c:v>35.7818529428923</c:v>
                </c:pt>
                <c:pt idx="228">
                  <c:v>36.3309337893987</c:v>
                </c:pt>
                <c:pt idx="229">
                  <c:v>36.8684767411571</c:v>
                </c:pt>
                <c:pt idx="230">
                  <c:v>37.3944659554226</c:v>
                </c:pt>
                <c:pt idx="231">
                  <c:v>37.9089387275519</c:v>
                </c:pt>
                <c:pt idx="232">
                  <c:v>38.4119747884504</c:v>
                </c:pt>
                <c:pt idx="233">
                  <c:v>38.9036876440894</c:v>
                </c:pt>
                <c:pt idx="234">
                  <c:v>39.3842175390564</c:v>
                </c:pt>
                <c:pt idx="235">
                  <c:v>39.8537257195702</c:v>
                </c:pt>
                <c:pt idx="236">
                  <c:v>40.3123897421314</c:v>
                </c:pt>
                <c:pt idx="237">
                  <c:v>40.7603996279343</c:v>
                </c:pt>
                <c:pt idx="238">
                  <c:v>41.1979547046589</c:v>
                </c:pt>
                <c:pt idx="239">
                  <c:v>41.6252610093825</c:v>
                </c:pt>
                <c:pt idx="240">
                  <c:v>42.0425291513946</c:v>
                </c:pt>
                <c:pt idx="241">
                  <c:v>42.4499725533461</c:v>
                </c:pt>
                <c:pt idx="242">
                  <c:v>42.8478060046781</c:v>
                </c:pt>
                <c:pt idx="243">
                  <c:v>43.236244473583</c:v>
                </c:pt>
                <c:pt idx="244">
                  <c:v>43.6155021335841</c:v>
                </c:pt>
                <c:pt idx="245">
                  <c:v>43.9857915687</c:v>
                </c:pt>
                <c:pt idx="246">
                  <c:v>44.3473231275212</c:v>
                </c:pt>
                <c:pt idx="247">
                  <c:v>44.7003044016698</c:v>
                </c:pt>
                <c:pt idx="248">
                  <c:v>45.0449398083051</c:v>
                </c:pt>
                <c:pt idx="249">
                  <c:v>45.3814302597567</c:v>
                </c:pt>
                <c:pt idx="250">
                  <c:v>45.7099729061694</c:v>
                </c:pt>
                <c:pt idx="251">
                  <c:v>46.0307609393588</c:v>
                </c:pt>
                <c:pt idx="252">
                  <c:v>46.3439834479753</c:v>
                </c:pt>
                <c:pt idx="253">
                  <c:v>46.649825315662</c:v>
                </c:pt>
                <c:pt idx="254">
                  <c:v>46.9484671552017</c:v>
                </c:pt>
                <c:pt idx="255">
                  <c:v>47.2400852727436</c:v>
                </c:pt>
                <c:pt idx="256">
                  <c:v>47.5248516571187</c:v>
                </c:pt>
                <c:pt idx="257">
                  <c:v>47.8029339900191</c:v>
                </c:pt>
                <c:pt idx="258">
                  <c:v>48.0744956734617</c:v>
                </c:pt>
                <c:pt idx="259">
                  <c:v>48.3396958715043</c:v>
                </c:pt>
                <c:pt idx="260">
                  <c:v>48.5986895636339</c:v>
                </c:pt>
                <c:pt idx="261">
                  <c:v>48.8516276076461</c:v>
                </c:pt>
                <c:pt idx="262">
                  <c:v>49.0986568101527</c:v>
                </c:pt>
                <c:pt idx="263">
                  <c:v>49.339920003145</c:v>
                </c:pt>
                <c:pt idx="264">
                  <c:v>49.5755561252683</c:v>
                </c:pt>
                <c:pt idx="265">
                  <c:v>49.8057003066758</c:v>
                </c:pt>
                <c:pt idx="266">
                  <c:v>50.0304839564931</c:v>
                </c:pt>
                <c:pt idx="267">
                  <c:v>50.2500348520818</c:v>
                </c:pt>
                <c:pt idx="268">
                  <c:v>50.4644772294084</c:v>
                </c:pt>
                <c:pt idx="269">
                  <c:v>50.6739318739407</c:v>
                </c:pt>
                <c:pt idx="270">
                  <c:v>50.8785162115794</c:v>
                </c:pt>
                <c:pt idx="271">
                  <c:v>52.6801026348497</c:v>
                </c:pt>
                <c:pt idx="272">
                  <c:v>54.1022094866786</c:v>
                </c:pt>
                <c:pt idx="273">
                  <c:v>55.219660457668</c:v>
                </c:pt>
                <c:pt idx="274">
                  <c:v>56.0896524898111</c:v>
                </c:pt>
                <c:pt idx="275">
                  <c:v>56.756400316159</c:v>
                </c:pt>
                <c:pt idx="276">
                  <c:v>57.2544858111088</c:v>
                </c:pt>
                <c:pt idx="277">
                  <c:v>57.6112694285194</c:v>
                </c:pt>
                <c:pt idx="278">
                  <c:v>57.8486368498469</c:v>
                </c:pt>
                <c:pt idx="279">
                  <c:v>57.984275904102</c:v>
                </c:pt>
                <c:pt idx="280">
                  <c:v>58.0326200173983</c:v>
                </c:pt>
                <c:pt idx="281">
                  <c:v>58.00555295417</c:v>
                </c:pt>
                <c:pt idx="282">
                  <c:v>57.9129409875446</c:v>
                </c:pt>
                <c:pt idx="283">
                  <c:v>57.763038998593</c:v>
                </c:pt>
                <c:pt idx="284">
                  <c:v>57.5628034980772</c:v>
                </c:pt>
                <c:pt idx="285">
                  <c:v>57.3181362150546</c:v>
                </c:pt>
                <c:pt idx="286">
                  <c:v>57.0340753700265</c:v>
                </c:pt>
                <c:pt idx="287">
                  <c:v>56.7149471510024</c:v>
                </c:pt>
                <c:pt idx="288">
                  <c:v>56.3644866379859</c:v>
                </c:pt>
                <c:pt idx="289">
                  <c:v>55.9859350694354</c:v>
                </c:pt>
                <c:pt idx="290">
                  <c:v>55.5821186377459</c:v>
                </c:pt>
                <c:pt idx="291">
                  <c:v>55.1555127509049</c:v>
                </c:pt>
                <c:pt idx="292">
                  <c:v>54.7082947737105</c:v>
                </c:pt>
                <c:pt idx="293">
                  <c:v>54.2423875732291</c:v>
                </c:pt>
                <c:pt idx="294">
                  <c:v>53.7594956754133</c:v>
                </c:pt>
                <c:pt idx="295">
                  <c:v>53.2611354474426</c:v>
                </c:pt>
                <c:pt idx="296">
                  <c:v>52.7486604207509</c:v>
                </c:pt>
                <c:pt idx="297">
                  <c:v>52.2232826392657</c:v>
                </c:pt>
                <c:pt idx="298">
                  <c:v>51.6860907389083</c:v>
                </c:pt>
                <c:pt idx="299">
                  <c:v>51.1380653252567</c:v>
                </c:pt>
                <c:pt idx="300">
                  <c:v>50.5800921070985</c:v>
                </c:pt>
                <c:pt idx="301">
                  <c:v>50.0129731574255</c:v>
                </c:pt>
                <c:pt idx="302">
                  <c:v>49.4374366050114</c:v>
                </c:pt>
                <c:pt idx="303">
                  <c:v>48.8541450050998</c:v>
                </c:pt>
                <c:pt idx="304">
                  <c:v>48.2637025939022</c:v>
                </c:pt>
                <c:pt idx="305">
                  <c:v>47.6666615962641</c:v>
                </c:pt>
                <c:pt idx="306">
                  <c:v>47.0635277271984</c:v>
                </c:pt>
                <c:pt idx="307">
                  <c:v>46.4547650046752</c:v>
                </c:pt>
                <c:pt idx="308">
                  <c:v>45.8407999719697</c:v>
                </c:pt>
                <c:pt idx="309">
                  <c:v>45.222025412205</c:v>
                </c:pt>
                <c:pt idx="310">
                  <c:v>44.5988036248129</c:v>
                </c:pt>
                <c:pt idx="311">
                  <c:v>43.9714693229287</c:v>
                </c:pt>
                <c:pt idx="312">
                  <c:v>43.340332201854</c:v>
                </c:pt>
                <c:pt idx="313">
                  <c:v>42.705679221302</c:v>
                </c:pt>
                <c:pt idx="314">
                  <c:v>42.0677766379372</c:v>
                </c:pt>
                <c:pt idx="315">
                  <c:v>41.4268718195039</c:v>
                </c:pt>
                <c:pt idx="316">
                  <c:v>40.7831948674517</c:v>
                </c:pt>
                <c:pt idx="317">
                  <c:v>40.1369600712532</c:v>
                </c:pt>
                <c:pt idx="318">
                  <c:v>39.4883672144569</c:v>
                </c:pt>
                <c:pt idx="319">
                  <c:v>38.8376027498525</c:v>
                </c:pt>
                <c:pt idx="320">
                  <c:v>38.1848408588349</c:v>
                </c:pt>
                <c:pt idx="321">
                  <c:v>37.530244408111</c:v>
                </c:pt>
                <c:pt idx="322">
                  <c:v>36.8739658152145</c:v>
                </c:pt>
                <c:pt idx="323">
                  <c:v>36.2161478328612</c:v>
                </c:pt>
                <c:pt idx="324">
                  <c:v>35.5569242609413</c:v>
                </c:pt>
                <c:pt idx="325">
                  <c:v>34.8964205938689</c:v>
                </c:pt>
                <c:pt idx="326">
                  <c:v>34.2347546100923</c:v>
                </c:pt>
                <c:pt idx="327">
                  <c:v>33.5720369097579</c:v>
                </c:pt>
                <c:pt idx="328">
                  <c:v>32.9083714058313</c:v>
                </c:pt>
                <c:pt idx="329">
                  <c:v>32.2438557733595</c:v>
                </c:pt>
                <c:pt idx="330">
                  <c:v>31.5785818610437</c:v>
                </c:pt>
                <c:pt idx="331">
                  <c:v>30.9126360688056</c:v>
                </c:pt>
                <c:pt idx="332">
                  <c:v>30.2460996946493</c:v>
                </c:pt>
                <c:pt idx="333">
                  <c:v>29.5790492537371</c:v>
                </c:pt>
                <c:pt idx="334">
                  <c:v>28.9115567723065</c:v>
                </c:pt>
                <c:pt idx="335">
                  <c:v>28.2436900587591</c:v>
                </c:pt>
                <c:pt idx="336">
                  <c:v>27.5755129540248</c:v>
                </c:pt>
                <c:pt idx="337">
                  <c:v>26.9070855630712</c:v>
                </c:pt>
                <c:pt idx="338">
                  <c:v>26.2384644692517</c:v>
                </c:pt>
                <c:pt idx="339">
                  <c:v>25.5697029330092</c:v>
                </c:pt>
                <c:pt idx="340">
                  <c:v>24.9008510762949</c:v>
                </c:pt>
                <c:pt idx="341">
                  <c:v>24.2319560539456</c:v>
                </c:pt>
                <c:pt idx="342">
                  <c:v>23.5630622131195</c:v>
                </c:pt>
                <c:pt idx="343">
                  <c:v>22.8942112418032</c:v>
                </c:pt>
                <c:pt idx="344">
                  <c:v>22.2254423073003</c:v>
                </c:pt>
                <c:pt idx="345">
                  <c:v>21.5567921855205</c:v>
                </c:pt>
                <c:pt idx="346">
                  <c:v>20.8882953818222</c:v>
                </c:pt>
                <c:pt idx="347">
                  <c:v>20.2199842440868</c:v>
                </c:pt>
                <c:pt idx="348">
                  <c:v>19.55188906864</c:v>
                </c:pt>
                <c:pt idx="349">
                  <c:v>18.8840381995863</c:v>
                </c:pt>
                <c:pt idx="350">
                  <c:v>18.2164581220664</c:v>
                </c:pt>
                <c:pt idx="351">
                  <c:v>17.5491735499029</c:v>
                </c:pt>
                <c:pt idx="352">
                  <c:v>16.8822075080683</c:v>
                </c:pt>
                <c:pt idx="353">
                  <c:v>16.2155814103544</c:v>
                </c:pt>
                <c:pt idx="354">
                  <c:v>15.5493151326122</c:v>
                </c:pt>
                <c:pt idx="355">
                  <c:v>14.8834270818778</c:v>
                </c:pt>
                <c:pt idx="356">
                  <c:v>14.2179342616917</c:v>
                </c:pt>
                <c:pt idx="357">
                  <c:v>13.5528523338835</c:v>
                </c:pt>
                <c:pt idx="358">
                  <c:v>12.8881956770722</c:v>
                </c:pt>
                <c:pt idx="359">
                  <c:v>12.223977442121</c:v>
                </c:pt>
                <c:pt idx="360">
                  <c:v>11.5602096047507</c:v>
                </c:pt>
                <c:pt idx="361">
                  <c:v>4.94919073681973</c:v>
                </c:pt>
                <c:pt idx="362">
                  <c:v>-1.610683934702</c:v>
                </c:pt>
                <c:pt idx="363">
                  <c:v>-8.12076453286068</c:v>
                </c:pt>
                <c:pt idx="364">
                  <c:v>-14.5870775222491</c:v>
                </c:pt>
                <c:pt idx="365">
                  <c:v>-21.0184292288102</c:v>
                </c:pt>
                <c:pt idx="366">
                  <c:v>-27.4248818115291</c:v>
                </c:pt>
                <c:pt idx="367">
                  <c:v>-33.816430273114</c:v>
                </c:pt>
                <c:pt idx="368">
                  <c:v>-40.2017914528995</c:v>
                </c:pt>
                <c:pt idx="369">
                  <c:v>-46.5872718010297</c:v>
                </c:pt>
                <c:pt idx="370">
                  <c:v>-52.9757265938032</c:v>
                </c:pt>
                <c:pt idx="371">
                  <c:v>-59.3656641328269</c:v>
                </c:pt>
                <c:pt idx="372">
                  <c:v>-65.7505819939888</c:v>
                </c:pt>
                <c:pt idx="373">
                  <c:v>-72.11864100379</c:v>
                </c:pt>
                <c:pt idx="374">
                  <c:v>-78.4527765627961</c:v>
                </c:pt>
                <c:pt idx="375">
                  <c:v>-84.7313090047763</c:v>
                </c:pt>
                <c:pt idx="376">
                  <c:v>-90.9290459418967</c:v>
                </c:pt>
                <c:pt idx="377">
                  <c:v>-97.0187831780217</c:v>
                </c:pt>
                <c:pt idx="378">
                  <c:v>-102.973030546335</c:v>
                </c:pt>
                <c:pt idx="379">
                  <c:v>-108.765741178646</c:v>
                </c:pt>
                <c:pt idx="380">
                  <c:v>-114.373824388633</c:v>
                </c:pt>
                <c:pt idx="381">
                  <c:v>-119.778273232411</c:v>
                </c:pt>
                <c:pt idx="382">
                  <c:v>-124.964820305674</c:v>
                </c:pt>
                <c:pt idx="383">
                  <c:v>-129.924123217787</c:v>
                </c:pt>
                <c:pt idx="384">
                  <c:v>-134.651551129939</c:v>
                </c:pt>
                <c:pt idx="385">
                  <c:v>-139.146683285867</c:v>
                </c:pt>
                <c:pt idx="386">
                  <c:v>-143.412639295002</c:v>
                </c:pt>
                <c:pt idx="387">
                  <c:v>-147.455347041015</c:v>
                </c:pt>
                <c:pt idx="388">
                  <c:v>-151.282828273686</c:v>
                </c:pt>
                <c:pt idx="389">
                  <c:v>-154.904553561321</c:v>
                </c:pt>
                <c:pt idx="390">
                  <c:v>-158.33089336488</c:v>
                </c:pt>
                <c:pt idx="391">
                  <c:v>-161.57267323262</c:v>
                </c:pt>
                <c:pt idx="392">
                  <c:v>-164.640828794226</c:v>
                </c:pt>
                <c:pt idx="393">
                  <c:v>-167.546149346789</c:v>
                </c:pt>
                <c:pt idx="394">
                  <c:v>-170.299095915853</c:v>
                </c:pt>
                <c:pt idx="395">
                  <c:v>-172.909679348552</c:v>
                </c:pt>
                <c:pt idx="396">
                  <c:v>-175.387385140902</c:v>
                </c:pt>
                <c:pt idx="397">
                  <c:v>-177.7411335341</c:v>
                </c:pt>
                <c:pt idx="398">
                  <c:v>-179.979265437466</c:v>
                </c:pt>
                <c:pt idx="399">
                  <c:v>-182.109546665087</c:v>
                </c:pt>
                <c:pt idx="400">
                  <c:v>-184.139184671612</c:v>
                </c:pt>
                <c:pt idx="401">
                  <c:v>-186.074853392515</c:v>
                </c:pt>
                <c:pt idx="402">
                  <c:v>-187.922722938687</c:v>
                </c:pt>
                <c:pt idx="403">
                  <c:v>-189.688491793167</c:v>
                </c:pt>
                <c:pt idx="404">
                  <c:v>-191.377419847023</c:v>
                </c:pt>
                <c:pt idx="405">
                  <c:v>-192.994361130961</c:v>
                </c:pt>
                <c:pt idx="406">
                  <c:v>-194.543795484495</c:v>
                </c:pt>
                <c:pt idx="407">
                  <c:v>-196.029858685885</c:v>
                </c:pt>
                <c:pt idx="408">
                  <c:v>-197.456370768152</c:v>
                </c:pt>
                <c:pt idx="409">
                  <c:v>-198.826862389254</c:v>
                </c:pt>
                <c:pt idx="410">
                  <c:v>-200.144599223043</c:v>
                </c:pt>
                <c:pt idx="411">
                  <c:v>-201.412604403958</c:v>
                </c:pt>
                <c:pt idx="412">
                  <c:v>-202.633679101225</c:v>
                </c:pt>
                <c:pt idx="413">
                  <c:v>-203.81042132437</c:v>
                </c:pt>
                <c:pt idx="414">
                  <c:v>-204.9452430761</c:v>
                </c:pt>
                <c:pt idx="415">
                  <c:v>-206.040385974565</c:v>
                </c:pt>
                <c:pt idx="416">
                  <c:v>-207.097935467415</c:v>
                </c:pt>
                <c:pt idx="417">
                  <c:v>-208.119833756802</c:v>
                </c:pt>
                <c:pt idx="418">
                  <c:v>-209.107891548894</c:v>
                </c:pt>
                <c:pt idx="419">
                  <c:v>-210.063798734528</c:v>
                </c:pt>
                <c:pt idx="420">
                  <c:v>-210.989134100027</c:v>
                </c:pt>
                <c:pt idx="421">
                  <c:v>-211.885374159386</c:v>
                </c:pt>
                <c:pt idx="422">
                  <c:v>-212.753901191301</c:v>
                </c:pt>
                <c:pt idx="423">
                  <c:v>-213.596010557086</c:v>
                </c:pt>
                <c:pt idx="424">
                  <c:v>-214.41291736848</c:v>
                </c:pt>
                <c:pt idx="425">
                  <c:v>-215.205762567805</c:v>
                </c:pt>
                <c:pt idx="426">
                  <c:v>-215.975618476896</c:v>
                </c:pt>
                <c:pt idx="427">
                  <c:v>-216.723493865659</c:v>
                </c:pt>
                <c:pt idx="428">
                  <c:v>-217.450338586103</c:v>
                </c:pt>
                <c:pt idx="429">
                  <c:v>-218.157047813081</c:v>
                </c:pt>
                <c:pt idx="430">
                  <c:v>-218.844465928883</c:v>
                </c:pt>
                <c:pt idx="431">
                  <c:v>-219.513390085045</c:v>
                </c:pt>
                <c:pt idx="432">
                  <c:v>-220.164573471451</c:v>
                </c:pt>
                <c:pt idx="433">
                  <c:v>-220.79872831973</c:v>
                </c:pt>
                <c:pt idx="434">
                  <c:v>-221.416528665311</c:v>
                </c:pt>
                <c:pt idx="435">
                  <c:v>-222.01861289002</c:v>
                </c:pt>
                <c:pt idx="436">
                  <c:v>-222.605586064991</c:v>
                </c:pt>
                <c:pt idx="437">
                  <c:v>-223.178022111664</c:v>
                </c:pt>
                <c:pt idx="438">
                  <c:v>-223.736465796946</c:v>
                </c:pt>
                <c:pt idx="439">
                  <c:v>-224.281434577023</c:v>
                </c:pt>
                <c:pt idx="440">
                  <c:v>-224.813420302931</c:v>
                </c:pt>
                <c:pt idx="441">
                  <c:v>-225.332890799711</c:v>
                </c:pt>
                <c:pt idx="442">
                  <c:v>-225.840291329898</c:v>
                </c:pt>
                <c:pt idx="443">
                  <c:v>-226.336045951021</c:v>
                </c:pt>
                <c:pt idx="444">
                  <c:v>-226.82055877594</c:v>
                </c:pt>
                <c:pt idx="445">
                  <c:v>-227.294215144001</c:v>
                </c:pt>
                <c:pt idx="446">
                  <c:v>-227.757382710258</c:v>
                </c:pt>
                <c:pt idx="447">
                  <c:v>-228.210412459364</c:v>
                </c:pt>
                <c:pt idx="448">
                  <c:v>-228.653639650132</c:v>
                </c:pt>
                <c:pt idx="449">
                  <c:v>-229.087384696222</c:v>
                </c:pt>
                <c:pt idx="450">
                  <c:v>-229.511953987954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900752"/>
        <c:axId val="672899792"/>
      </c:scatterChart>
      <c:valAx>
        <c:axId val="672885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887952"/>
        <c:crossesAt val="-80"/>
        <c:crossBetween val="midCat"/>
      </c:valAx>
      <c:valAx>
        <c:axId val="672887952"/>
        <c:scaling>
          <c:orientation val="minMax"/>
          <c:max val="8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885072"/>
        <c:crossesAt val="0.01"/>
        <c:crossBetween val="midCat"/>
      </c:valAx>
      <c:valAx>
        <c:axId val="672900752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899792"/>
        <c:crosses val="autoZero"/>
        <c:crossBetween val="midCat"/>
      </c:valAx>
      <c:valAx>
        <c:axId val="672899792"/>
        <c:scaling>
          <c:orientation val="minMax"/>
          <c:max val="300"/>
          <c:min val="-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900752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稳态波形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"/>
        <c:varyColors val="0"/>
        <c:ser>
          <c:idx val="0"/>
          <c:order val="0"/>
          <c:tx>
            <c:strRef>
              <c:f>"PH电压"</c:f>
              <c:strCache>
                <c:ptCount val="1"/>
                <c:pt idx="0">
                  <c:v>PH电压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Static!$D$1:$D$13</c:f>
              <c:numCache>
                <c:formatCode>0.00E+00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4.004e-7</c:v>
                </c:pt>
                <c:pt idx="3">
                  <c:v>4.004e-7</c:v>
                </c:pt>
                <c:pt idx="4">
                  <c:v>3.33333333333333e-6</c:v>
                </c:pt>
                <c:pt idx="5">
                  <c:v>3.33333333333333e-6</c:v>
                </c:pt>
                <c:pt idx="6">
                  <c:v>3.73373333333333e-6</c:v>
                </c:pt>
                <c:pt idx="7">
                  <c:v>3.73373333333333e-6</c:v>
                </c:pt>
                <c:pt idx="8">
                  <c:v>6.66666666666667e-6</c:v>
                </c:pt>
                <c:pt idx="9">
                  <c:v>6.66666666666667e-6</c:v>
                </c:pt>
                <c:pt idx="10">
                  <c:v>7.06706666666667e-6</c:v>
                </c:pt>
                <c:pt idx="11">
                  <c:v>7.06706666666667e-6</c:v>
                </c:pt>
                <c:pt idx="12">
                  <c:v>1e-5</c:v>
                </c:pt>
              </c:numCache>
            </c:numRef>
          </c:xVal>
          <c:yVal>
            <c:numRef>
              <c:f>Static!$E$1:$E$13</c:f>
              <c:numCache>
                <c:formatCode>0.00E+00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29752"/>
        <c:axId val="6562380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elete val="1"/>
                </c:dLbls>
                <c:xVal>
                  <c:numRef>
                    <c:numCache>
                      <c:formatCode>0.00E+00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4.004e-7</c:v>
                      </c:pt>
                      <c:pt idx="3">
                        <c:v>4.004e-7</c:v>
                      </c:pt>
                      <c:pt idx="4">
                        <c:v>3.33333333333333e-6</c:v>
                      </c:pt>
                      <c:pt idx="5">
                        <c:v>3.33333333333333e-6</c:v>
                      </c:pt>
                      <c:pt idx="6">
                        <c:v>3.73373333333333e-6</c:v>
                      </c:pt>
                      <c:pt idx="7">
                        <c:v>3.73373333333333e-6</c:v>
                      </c:pt>
                      <c:pt idx="8">
                        <c:v>6.66666666666667e-6</c:v>
                      </c:pt>
                      <c:pt idx="9">
                        <c:v>6.66666666666667e-6</c:v>
                      </c:pt>
                      <c:pt idx="10">
                        <c:v>7.06706666666667e-6</c:v>
                      </c:pt>
                      <c:pt idx="11">
                        <c:v>7.06706666666667e-6</c:v>
                      </c:pt>
                      <c:pt idx="12">
                        <c:v>1e-5</c:v>
                      </c:pt>
                    </c:numCache>
                  </c:numRef>
                </c:xVal>
                <c:yVal>
                  <c:numRef>
                    <c:numCache>
                      <c:formatCode>0.00E+00</c:formatCode>
                      <c:ptCount val="13"/>
                    </c:numCache>
                  </c:numRef>
                </c:yVal>
                <c:smooth val="0"/>
              </c15:ser>
            </c15:filteredScatterSeries>
          </c:ext>
        </c:extLst>
      </c:scatterChart>
      <c:scatterChart>
        <c:scatterStyle val="line"/>
        <c:varyColors val="0"/>
        <c:ser>
          <c:idx val="2"/>
          <c:order val="2"/>
          <c:tx>
            <c:strRef>
              <c:f>"电感电流"</c:f>
              <c:strCache>
                <c:ptCount val="1"/>
                <c:pt idx="0">
                  <c:v>电感电流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Static!$D$1:$D$13</c:f>
              <c:numCache>
                <c:formatCode>0.00E+00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4.004e-7</c:v>
                </c:pt>
                <c:pt idx="3">
                  <c:v>4.004e-7</c:v>
                </c:pt>
                <c:pt idx="4">
                  <c:v>3.33333333333333e-6</c:v>
                </c:pt>
                <c:pt idx="5">
                  <c:v>3.33333333333333e-6</c:v>
                </c:pt>
                <c:pt idx="6">
                  <c:v>3.73373333333333e-6</c:v>
                </c:pt>
                <c:pt idx="7">
                  <c:v>3.73373333333333e-6</c:v>
                </c:pt>
                <c:pt idx="8">
                  <c:v>6.66666666666667e-6</c:v>
                </c:pt>
                <c:pt idx="9">
                  <c:v>6.66666666666667e-6</c:v>
                </c:pt>
                <c:pt idx="10">
                  <c:v>7.06706666666667e-6</c:v>
                </c:pt>
                <c:pt idx="11">
                  <c:v>7.06706666666667e-6</c:v>
                </c:pt>
                <c:pt idx="12">
                  <c:v>1e-5</c:v>
                </c:pt>
              </c:numCache>
            </c:numRef>
          </c:xVal>
          <c:yVal>
            <c:numRef>
              <c:f>Static!$G$1:$G$13</c:f>
              <c:numCache>
                <c:formatCode>0.00E+00</c:formatCode>
                <c:ptCount val="13"/>
                <c:pt idx="0">
                  <c:v>-0.56151976</c:v>
                </c:pt>
                <c:pt idx="1">
                  <c:v>-0.56151976</c:v>
                </c:pt>
                <c:pt idx="2">
                  <c:v>2.96151976</c:v>
                </c:pt>
                <c:pt idx="3">
                  <c:v>2.96151976</c:v>
                </c:pt>
                <c:pt idx="4">
                  <c:v>-0.56151976</c:v>
                </c:pt>
                <c:pt idx="5">
                  <c:v>-0.56151976</c:v>
                </c:pt>
                <c:pt idx="6">
                  <c:v>2.96151976</c:v>
                </c:pt>
                <c:pt idx="7">
                  <c:v>2.96151976</c:v>
                </c:pt>
                <c:pt idx="8">
                  <c:v>-0.56151976</c:v>
                </c:pt>
                <c:pt idx="9">
                  <c:v>-0.56151976</c:v>
                </c:pt>
                <c:pt idx="10">
                  <c:v>2.96151976</c:v>
                </c:pt>
                <c:pt idx="11">
                  <c:v>2.96151976</c:v>
                </c:pt>
                <c:pt idx="12">
                  <c:v>-0.56151976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032336"/>
        <c:axId val="783035536"/>
      </c:scatterChart>
      <c:valAx>
        <c:axId val="656229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6238072"/>
        <c:crosses val="autoZero"/>
        <c:crossBetween val="midCat"/>
      </c:valAx>
      <c:valAx>
        <c:axId val="65623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6229752"/>
        <c:crosses val="autoZero"/>
        <c:crossBetween val="midCat"/>
      </c:valAx>
      <c:valAx>
        <c:axId val="783032336"/>
        <c:scaling>
          <c:orientation val="minMax"/>
        </c:scaling>
        <c:delete val="1"/>
        <c:axPos val="b"/>
        <c:numFmt formatCode="0.00E+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83035536"/>
        <c:crosses val="autoZero"/>
        <c:crossBetween val="midCat"/>
      </c:valAx>
      <c:valAx>
        <c:axId val="783035536"/>
        <c:scaling>
          <c:orientation val="minMax"/>
        </c:scaling>
        <c:delete val="0"/>
        <c:axPos val="r"/>
        <c:numFmt formatCode="#,##0.00_ ;[Red]\-#,##0.00\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8303233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AMP!$P$2:$P$452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AMP!$AA$2:$AA$452</c:f>
              <c:numCache>
                <c:formatCode>General</c:formatCode>
                <c:ptCount val="451"/>
                <c:pt idx="0">
                  <c:v>39.3968386991654</c:v>
                </c:pt>
                <c:pt idx="1">
                  <c:v>38.5690255549141</c:v>
                </c:pt>
                <c:pt idx="2">
                  <c:v>37.8132987584456</c:v>
                </c:pt>
                <c:pt idx="3">
                  <c:v>37.1181049168924</c:v>
                </c:pt>
                <c:pt idx="4">
                  <c:v>36.4744633953039</c:v>
                </c:pt>
                <c:pt idx="5">
                  <c:v>35.8752549356919</c:v>
                </c:pt>
                <c:pt idx="6">
                  <c:v>35.3147403336019</c:v>
                </c:pt>
                <c:pt idx="7">
                  <c:v>34.78822529092</c:v>
                </c:pt>
                <c:pt idx="8">
                  <c:v>34.2918212098988</c:v>
                </c:pt>
                <c:pt idx="9">
                  <c:v>33.8222707479581</c:v>
                </c:pt>
                <c:pt idx="10">
                  <c:v>33.3768181702025</c:v>
                </c:pt>
                <c:pt idx="11">
                  <c:v>32.9531113665287</c:v>
                </c:pt>
                <c:pt idx="12">
                  <c:v>32.5491266835762</c:v>
                </c:pt>
                <c:pt idx="13">
                  <c:v>32.1631104793933</c:v>
                </c:pt>
                <c:pt idx="14">
                  <c:v>31.793533125964</c:v>
                </c:pt>
                <c:pt idx="15">
                  <c:v>31.439052407739</c:v>
                </c:pt>
                <c:pt idx="16">
                  <c:v>31.0984841030781</c:v>
                </c:pt>
                <c:pt idx="17">
                  <c:v>30.7707781207504</c:v>
                </c:pt>
                <c:pt idx="18">
                  <c:v>30.4549989784245</c:v>
                </c:pt>
                <c:pt idx="19">
                  <c:v>30.1503097083051</c:v>
                </c:pt>
                <c:pt idx="20">
                  <c:v>29.8559584923483</c:v>
                </c:pt>
                <c:pt idx="21">
                  <c:v>29.5712674897128</c:v>
                </c:pt>
                <c:pt idx="22">
                  <c:v>29.295623438605</c:v>
                </c:pt>
                <c:pt idx="23">
                  <c:v>29.0284697047392</c:v>
                </c:pt>
                <c:pt idx="24">
                  <c:v>28.7692995171675</c:v>
                </c:pt>
                <c:pt idx="25">
                  <c:v>28.5176501848687</c:v>
                </c:pt>
                <c:pt idx="26">
                  <c:v>28.2730981282524</c:v>
                </c:pt>
                <c:pt idx="27">
                  <c:v>28.0352545915523</c:v>
                </c:pt>
                <c:pt idx="28">
                  <c:v>27.8037619271202</c:v>
                </c:pt>
                <c:pt idx="29">
                  <c:v>27.5782903624521</c:v>
                </c:pt>
                <c:pt idx="30">
                  <c:v>27.3585351765937</c:v>
                </c:pt>
                <c:pt idx="31">
                  <c:v>27.1442142252492</c:v>
                </c:pt>
                <c:pt idx="32">
                  <c:v>26.9350657641642</c:v>
                </c:pt>
                <c:pt idx="33">
                  <c:v>26.7308465286548</c:v>
                </c:pt>
                <c:pt idx="34">
                  <c:v>26.5313300339439</c:v>
                </c:pt>
                <c:pt idx="35">
                  <c:v>26.3363050665212</c:v>
                </c:pt>
                <c:pt idx="36">
                  <c:v>26.1455743413305</c:v>
                </c:pt>
                <c:pt idx="37">
                  <c:v>25.9589533033812</c:v>
                </c:pt>
                <c:pt idx="38">
                  <c:v>25.776269055535</c:v>
                </c:pt>
                <c:pt idx="39">
                  <c:v>25.597359396855</c:v>
                </c:pt>
                <c:pt idx="40">
                  <c:v>25.4220719581125</c:v>
                </c:pt>
                <c:pt idx="41">
                  <c:v>25.2502634229042</c:v>
                </c:pt>
                <c:pt idx="42">
                  <c:v>25.0817988244048</c:v>
                </c:pt>
                <c:pt idx="43">
                  <c:v>24.9165509091077</c:v>
                </c:pt>
                <c:pt idx="44">
                  <c:v>24.7543995600408</c:v>
                </c:pt>
                <c:pt idx="45">
                  <c:v>24.5952312729067</c:v>
                </c:pt>
                <c:pt idx="46">
                  <c:v>24.4389386794264</c:v>
                </c:pt>
                <c:pt idx="47">
                  <c:v>24.2854201128715</c:v>
                </c:pt>
                <c:pt idx="48">
                  <c:v>24.1345792113818</c:v>
                </c:pt>
                <c:pt idx="49">
                  <c:v>23.9863245551936</c:v>
                </c:pt>
                <c:pt idx="50">
                  <c:v>23.8405693343563</c:v>
                </c:pt>
                <c:pt idx="51">
                  <c:v>23.6972310439155</c:v>
                </c:pt>
                <c:pt idx="52">
                  <c:v>23.5562312038801</c:v>
                </c:pt>
                <c:pt idx="53">
                  <c:v>23.4174951015963</c:v>
                </c:pt>
                <c:pt idx="54">
                  <c:v>23.2809515544092</c:v>
                </c:pt>
                <c:pt idx="55">
                  <c:v>23.1465326907245</c:v>
                </c:pt>
                <c:pt idx="56">
                  <c:v>23.0141737477861</c:v>
                </c:pt>
                <c:pt idx="57">
                  <c:v>22.8838128846593</c:v>
                </c:pt>
                <c:pt idx="58">
                  <c:v>22.755391009069</c:v>
                </c:pt>
                <c:pt idx="59">
                  <c:v>22.6288516168795</c:v>
                </c:pt>
                <c:pt idx="60">
                  <c:v>22.5041406431222</c:v>
                </c:pt>
                <c:pt idx="61">
                  <c:v>22.3812063235913</c:v>
                </c:pt>
                <c:pt idx="62">
                  <c:v>22.2599990661187</c:v>
                </c:pt>
                <c:pt idx="63">
                  <c:v>22.1404713307267</c:v>
                </c:pt>
                <c:pt idx="64">
                  <c:v>22.0225775179351</c:v>
                </c:pt>
                <c:pt idx="65">
                  <c:v>21.9062738645655</c:v>
                </c:pt>
                <c:pt idx="66">
                  <c:v>21.7915183464448</c:v>
                </c:pt>
                <c:pt idx="67">
                  <c:v>21.6782705874712</c:v>
                </c:pt>
                <c:pt idx="68">
                  <c:v>21.5664917745448</c:v>
                </c:pt>
                <c:pt idx="69">
                  <c:v>21.456144577919</c:v>
                </c:pt>
                <c:pt idx="70">
                  <c:v>21.3471930765606</c:v>
                </c:pt>
                <c:pt idx="71">
                  <c:v>21.2396026881466</c:v>
                </c:pt>
                <c:pt idx="72">
                  <c:v>21.1333401033564</c:v>
                </c:pt>
                <c:pt idx="73">
                  <c:v>21.0283732241453</c:v>
                </c:pt>
                <c:pt idx="74">
                  <c:v>20.9246711057166</c:v>
                </c:pt>
                <c:pt idx="75">
                  <c:v>20.8222039019254</c:v>
                </c:pt>
                <c:pt idx="76">
                  <c:v>20.7209428138766</c:v>
                </c:pt>
                <c:pt idx="77">
                  <c:v>20.6208600414944</c:v>
                </c:pt>
                <c:pt idx="78">
                  <c:v>20.5219287378582</c:v>
                </c:pt>
                <c:pt idx="79">
                  <c:v>20.4241229661205</c:v>
                </c:pt>
                <c:pt idx="80">
                  <c:v>20.3274176588299</c:v>
                </c:pt>
                <c:pt idx="81">
                  <c:v>20.231788579503</c:v>
                </c:pt>
                <c:pt idx="82">
                  <c:v>20.1372122862951</c:v>
                </c:pt>
                <c:pt idx="83">
                  <c:v>20.043666097636</c:v>
                </c:pt>
                <c:pt idx="84">
                  <c:v>19.9511280597028</c:v>
                </c:pt>
                <c:pt idx="85">
                  <c:v>19.8595769156136</c:v>
                </c:pt>
                <c:pt idx="86">
                  <c:v>19.7689920762351</c:v>
                </c:pt>
                <c:pt idx="87">
                  <c:v>19.679353592502</c:v>
                </c:pt>
                <c:pt idx="88">
                  <c:v>19.5906421291564</c:v>
                </c:pt>
                <c:pt idx="89">
                  <c:v>19.5028389398203</c:v>
                </c:pt>
                <c:pt idx="90">
                  <c:v>19.4159258433203</c:v>
                </c:pt>
                <c:pt idx="91">
                  <c:v>18.5921123267939</c:v>
                </c:pt>
                <c:pt idx="92">
                  <c:v>17.8407626338043</c:v>
                </c:pt>
                <c:pt idx="93">
                  <c:v>17.1503224402356</c:v>
                </c:pt>
                <c:pt idx="94">
                  <c:v>16.5118101020389</c:v>
                </c:pt>
                <c:pt idx="95">
                  <c:v>15.9181052750435</c:v>
                </c:pt>
                <c:pt idx="96">
                  <c:v>15.3634675923515</c:v>
                </c:pt>
                <c:pt idx="97">
                  <c:v>14.843201518021</c:v>
                </c:pt>
                <c:pt idx="98">
                  <c:v>14.3534171420211</c:v>
                </c:pt>
                <c:pt idx="99">
                  <c:v>13.890855736013</c:v>
                </c:pt>
                <c:pt idx="100">
                  <c:v>13.4527601068984</c:v>
                </c:pt>
                <c:pt idx="101">
                  <c:v>13.0367766150045</c:v>
                </c:pt>
                <c:pt idx="102">
                  <c:v>12.6408800071605</c:v>
                </c:pt>
                <c:pt idx="103">
                  <c:v>12.2633149725324</c:v>
                </c:pt>
                <c:pt idx="104">
                  <c:v>11.9025501463632</c:v>
                </c:pt>
                <c:pt idx="105">
                  <c:v>11.5572415097576</c:v>
                </c:pt>
                <c:pt idx="106">
                  <c:v>11.2262029724171</c:v>
                </c:pt>
                <c:pt idx="107">
                  <c:v>10.9083825104715</c:v>
                </c:pt>
                <c:pt idx="108">
                  <c:v>10.6028426463344</c:v>
                </c:pt>
                <c:pt idx="109">
                  <c:v>10.3087443557396</c:v>
                </c:pt>
                <c:pt idx="110">
                  <c:v>10.0253337043871</c:v>
                </c:pt>
                <c:pt idx="111">
                  <c:v>9.75193067685452</c:v>
                </c:pt>
                <c:pt idx="112">
                  <c:v>9.48791977993064</c:v>
                </c:pt>
                <c:pt idx="113">
                  <c:v>9.23274209258766</c:v>
                </c:pt>
                <c:pt idx="114">
                  <c:v>8.98588850334791</c:v>
                </c:pt>
                <c:pt idx="115">
                  <c:v>8.74689392843074</c:v>
                </c:pt>
                <c:pt idx="116">
                  <c:v>8.51533234483273</c:v>
                </c:pt>
                <c:pt idx="117">
                  <c:v>8.29081250431543</c:v>
                </c:pt>
                <c:pt idx="118">
                  <c:v>8.07297421930762</c:v>
                </c:pt>
                <c:pt idx="119">
                  <c:v>7.86148513155432</c:v>
                </c:pt>
                <c:pt idx="120">
                  <c:v>7.65603789015418</c:v>
                </c:pt>
                <c:pt idx="121">
                  <c:v>7.4563476783114</c:v>
                </c:pt>
                <c:pt idx="122">
                  <c:v>7.26215003836682</c:v>
                </c:pt>
                <c:pt idx="123">
                  <c:v>7.07319895298177</c:v>
                </c:pt>
                <c:pt idx="124">
                  <c:v>6.88926514713149</c:v>
                </c:pt>
                <c:pt idx="125">
                  <c:v>6.71013458112399</c:v>
                </c:pt>
                <c:pt idx="126">
                  <c:v>6.53560710944594</c:v>
                </c:pt>
                <c:pt idx="127">
                  <c:v>6.36549528402966</c:v>
                </c:pt>
                <c:pt idx="128">
                  <c:v>6.19962328369206</c:v>
                </c:pt>
                <c:pt idx="129">
                  <c:v>6.03782595413007</c:v>
                </c:pt>
                <c:pt idx="130">
                  <c:v>5.87994794506609</c:v>
                </c:pt>
                <c:pt idx="131">
                  <c:v>5.72584293299534</c:v>
                </c:pt>
                <c:pt idx="132">
                  <c:v>5.57537291955757</c:v>
                </c:pt>
                <c:pt idx="133">
                  <c:v>5.42840759688527</c:v>
                </c:pt>
                <c:pt idx="134">
                  <c:v>5.28482377241312</c:v>
                </c:pt>
                <c:pt idx="135">
                  <c:v>5.1445048465973</c:v>
                </c:pt>
                <c:pt idx="136">
                  <c:v>5.00734033782196</c:v>
                </c:pt>
                <c:pt idx="137">
                  <c:v>4.87322544947665</c:v>
                </c:pt>
                <c:pt idx="138">
                  <c:v>4.74206067480082</c:v>
                </c:pt>
                <c:pt idx="139">
                  <c:v>4.61375143561842</c:v>
                </c:pt>
                <c:pt idx="140">
                  <c:v>4.488207751541</c:v>
                </c:pt>
                <c:pt idx="141">
                  <c:v>4.36534393661424</c:v>
                </c:pt>
                <c:pt idx="142">
                  <c:v>4.2450783207266</c:v>
                </c:pt>
                <c:pt idx="143">
                  <c:v>4.12733299340014</c:v>
                </c:pt>
                <c:pt idx="144">
                  <c:v>4.01203356784468</c:v>
                </c:pt>
                <c:pt idx="145">
                  <c:v>3.89910896338674</c:v>
                </c:pt>
                <c:pt idx="146">
                  <c:v>3.78849120458793</c:v>
                </c:pt>
                <c:pt idx="147">
                  <c:v>3.68011523554201</c:v>
                </c:pt>
                <c:pt idx="148">
                  <c:v>3.57391874800002</c:v>
                </c:pt>
                <c:pt idx="149">
                  <c:v>3.46984202210769</c:v>
                </c:pt>
                <c:pt idx="150">
                  <c:v>3.36782777866407</c:v>
                </c:pt>
                <c:pt idx="151">
                  <c:v>3.26782104191754</c:v>
                </c:pt>
                <c:pt idx="152">
                  <c:v>3.16976901201226</c:v>
                </c:pt>
                <c:pt idx="153">
                  <c:v>3.07362094628296</c:v>
                </c:pt>
                <c:pt idx="154">
                  <c:v>2.97932804867391</c:v>
                </c:pt>
                <c:pt idx="155">
                  <c:v>2.88684336662401</c:v>
                </c:pt>
                <c:pt idx="156">
                  <c:v>2.79612169482273</c:v>
                </c:pt>
                <c:pt idx="157">
                  <c:v>2.70711948529543</c:v>
                </c:pt>
                <c:pt idx="158">
                  <c:v>2.61979476332463</c:v>
                </c:pt>
                <c:pt idx="159">
                  <c:v>2.5341070487601</c:v>
                </c:pt>
                <c:pt idx="160">
                  <c:v>2.45001728230775</c:v>
                </c:pt>
                <c:pt idx="161">
                  <c:v>2.36748775642375</c:v>
                </c:pt>
                <c:pt idx="162">
                  <c:v>2.28648205047402</c:v>
                </c:pt>
                <c:pt idx="163">
                  <c:v>2.20696496984465</c:v>
                </c:pt>
                <c:pt idx="164">
                  <c:v>2.12890248871913</c:v>
                </c:pt>
                <c:pt idx="165">
                  <c:v>2.05226169625927</c:v>
                </c:pt>
                <c:pt idx="166">
                  <c:v>1.97701074594851</c:v>
                </c:pt>
                <c:pt idx="167">
                  <c:v>1.90311880787754</c:v>
                </c:pt>
                <c:pt idx="168">
                  <c:v>1.83055602376772</c:v>
                </c:pt>
                <c:pt idx="169">
                  <c:v>1.75929346454551</c:v>
                </c:pt>
                <c:pt idx="170">
                  <c:v>1.68930309029494</c:v>
                </c:pt>
                <c:pt idx="171">
                  <c:v>1.62055771242917</c:v>
                </c:pt>
                <c:pt idx="172">
                  <c:v>1.55303095793384</c:v>
                </c:pt>
                <c:pt idx="173">
                  <c:v>1.4866972355466</c:v>
                </c:pt>
                <c:pt idx="174">
                  <c:v>1.42153170374702</c:v>
                </c:pt>
                <c:pt idx="175">
                  <c:v>1.35751024044082</c:v>
                </c:pt>
                <c:pt idx="176">
                  <c:v>1.2946094142305</c:v>
                </c:pt>
                <c:pt idx="177">
                  <c:v>1.23280645717267</c:v>
                </c:pt>
                <c:pt idx="178">
                  <c:v>1.17207923892955</c:v>
                </c:pt>
                <c:pt idx="179">
                  <c:v>1.1124062422284</c:v>
                </c:pt>
                <c:pt idx="180">
                  <c:v>1.05376653954933</c:v>
                </c:pt>
                <c:pt idx="181">
                  <c:v>0.519976990950032</c:v>
                </c:pt>
                <c:pt idx="182">
                  <c:v>0.0701428657297008</c:v>
                </c:pt>
                <c:pt idx="183">
                  <c:v>-0.309598380877718</c:v>
                </c:pt>
                <c:pt idx="184">
                  <c:v>-0.63026466665029</c:v>
                </c:pt>
                <c:pt idx="185">
                  <c:v>-0.90075010742078</c:v>
                </c:pt>
                <c:pt idx="186">
                  <c:v>-1.12832388085277</c:v>
                </c:pt>
                <c:pt idx="187">
                  <c:v>-1.31898747998864</c:v>
                </c:pt>
                <c:pt idx="188">
                  <c:v>-1.47773795757243</c:v>
                </c:pt>
                <c:pt idx="189">
                  <c:v>-1.60876650323058</c:v>
                </c:pt>
                <c:pt idx="190">
                  <c:v>-1.71561112548831</c:v>
                </c:pt>
                <c:pt idx="191">
                  <c:v>-1.80127587359255</c:v>
                </c:pt>
                <c:pt idx="192">
                  <c:v>-1.86832510548979</c:v>
                </c:pt>
                <c:pt idx="193">
                  <c:v>-1.91895879245373</c:v>
                </c:pt>
                <c:pt idx="194">
                  <c:v>-1.95507318856979</c:v>
                </c:pt>
                <c:pt idx="195">
                  <c:v>-1.97831006198143</c:v>
                </c:pt>
                <c:pt idx="196">
                  <c:v>-1.99009689354043</c:v>
                </c:pt>
                <c:pt idx="197">
                  <c:v>-1.99167988130643</c:v>
                </c:pt>
                <c:pt idx="198">
                  <c:v>-1.9841511739209</c:v>
                </c:pt>
                <c:pt idx="199">
                  <c:v>-1.96847144596441</c:v>
                </c:pt>
                <c:pt idx="200">
                  <c:v>-1.9454886935849</c:v>
                </c:pt>
                <c:pt idx="201">
                  <c:v>-1.915953948445</c:v>
                </c:pt>
                <c:pt idx="202">
                  <c:v>-1.88053446820802</c:v>
                </c:pt>
                <c:pt idx="203">
                  <c:v>-1.83982485232817</c:v>
                </c:pt>
                <c:pt idx="204">
                  <c:v>-1.79435644560345</c:v>
                </c:pt>
                <c:pt idx="205">
                  <c:v>-1.7446053234603</c:v>
                </c:pt>
                <c:pt idx="206">
                  <c:v>-1.69099909830299</c:v>
                </c:pt>
                <c:pt idx="207">
                  <c:v>-1.63392274246889</c:v>
                </c:pt>
                <c:pt idx="208">
                  <c:v>-1.57372358808884</c:v>
                </c:pt>
                <c:pt idx="209">
                  <c:v>-1.51071563568291</c:v>
                </c:pt>
                <c:pt idx="210">
                  <c:v>-1.44518328024831</c:v>
                </c:pt>
                <c:pt idx="211">
                  <c:v>-1.37738454483405</c:v>
                </c:pt>
                <c:pt idx="212">
                  <c:v>-1.30755389629686</c:v>
                </c:pt>
                <c:pt idx="213">
                  <c:v>-1.23590470541862</c:v>
                </c:pt>
                <c:pt idx="214">
                  <c:v>-1.16263140330286</c:v>
                </c:pt>
                <c:pt idx="215">
                  <c:v>-1.08791137752812</c:v>
                </c:pt>
                <c:pt idx="216">
                  <c:v>-1.01190664457628</c:v>
                </c:pt>
                <c:pt idx="217">
                  <c:v>-0.934765329301731</c:v>
                </c:pt>
                <c:pt idx="218">
                  <c:v>-0.856622977437373</c:v>
                </c:pt>
                <c:pt idx="219">
                  <c:v>-0.777603723171084</c:v>
                </c:pt>
                <c:pt idx="220">
                  <c:v>-0.69782133052298</c:v>
                </c:pt>
                <c:pt idx="221">
                  <c:v>-0.617380124495297</c:v>
                </c:pt>
                <c:pt idx="222">
                  <c:v>-0.536375825654879</c:v>
                </c:pt>
                <c:pt idx="223">
                  <c:v>-0.454896299867249</c:v>
                </c:pt>
                <c:pt idx="224">
                  <c:v>-0.373022233265508</c:v>
                </c:pt>
                <c:pt idx="225">
                  <c:v>-0.290827741157201</c:v>
                </c:pt>
                <c:pt idx="226">
                  <c:v>-0.208380918401694</c:v>
                </c:pt>
                <c:pt idx="227">
                  <c:v>-0.125744337798682</c:v>
                </c:pt>
                <c:pt idx="228">
                  <c:v>-0.0429755021818867</c:v>
                </c:pt>
                <c:pt idx="229">
                  <c:v>0.0398727448100185</c:v>
                </c:pt>
                <c:pt idx="230">
                  <c:v>0.122751844931267</c:v>
                </c:pt>
                <c:pt idx="231">
                  <c:v>0.205617184673267</c:v>
                </c:pt>
                <c:pt idx="232">
                  <c:v>0.288427784390077</c:v>
                </c:pt>
                <c:pt idx="233">
                  <c:v>0.371146014234498</c:v>
                </c:pt>
                <c:pt idx="234">
                  <c:v>0.453737334276737</c:v>
                </c:pt>
                <c:pt idx="235">
                  <c:v>0.53617005647399</c:v>
                </c:pt>
                <c:pt idx="236">
                  <c:v>0.618415126418351</c:v>
                </c:pt>
                <c:pt idx="237">
                  <c:v>0.700445923015452</c:v>
                </c:pt>
                <c:pt idx="238">
                  <c:v>0.782238074444485</c:v>
                </c:pt>
                <c:pt idx="239">
                  <c:v>0.863769288923019</c:v>
                </c:pt>
                <c:pt idx="240">
                  <c:v>0.945019198952796</c:v>
                </c:pt>
                <c:pt idx="241">
                  <c:v>1.02596921785683</c:v>
                </c:pt>
                <c:pt idx="242">
                  <c:v>1.10660240753742</c:v>
                </c:pt>
                <c:pt idx="243">
                  <c:v>1.18690335648941</c:v>
                </c:pt>
                <c:pt idx="244">
                  <c:v>1.266858067197</c:v>
                </c:pt>
                <c:pt idx="245">
                  <c:v>1.34645385212502</c:v>
                </c:pt>
                <c:pt idx="246">
                  <c:v>1.42567923759056</c:v>
                </c:pt>
                <c:pt idx="247">
                  <c:v>1.50452387486614</c:v>
                </c:pt>
                <c:pt idx="248">
                  <c:v>1.58297845792573</c:v>
                </c:pt>
                <c:pt idx="249">
                  <c:v>1.66103464729748</c:v>
                </c:pt>
                <c:pt idx="250">
                  <c:v>1.73868499953546</c:v>
                </c:pt>
                <c:pt idx="251">
                  <c:v>1.81592290186503</c:v>
                </c:pt>
                <c:pt idx="252">
                  <c:v>1.89274251159568</c:v>
                </c:pt>
                <c:pt idx="253">
                  <c:v>1.96913869993018</c:v>
                </c:pt>
                <c:pt idx="254">
                  <c:v>2.04510699982994</c:v>
                </c:pt>
                <c:pt idx="255">
                  <c:v>2.12064355762615</c:v>
                </c:pt>
                <c:pt idx="256">
                  <c:v>2.19574508809101</c:v>
                </c:pt>
                <c:pt idx="257">
                  <c:v>2.27040883270805</c:v>
                </c:pt>
                <c:pt idx="258">
                  <c:v>2.3446325209011</c:v>
                </c:pt>
                <c:pt idx="259">
                  <c:v>2.41841433400153</c:v>
                </c:pt>
                <c:pt idx="260">
                  <c:v>2.49175287175079</c:v>
                </c:pt>
                <c:pt idx="261">
                  <c:v>2.56464712115166</c:v>
                </c:pt>
                <c:pt idx="262">
                  <c:v>2.63709642749634</c:v>
                </c:pt>
                <c:pt idx="263">
                  <c:v>2.70910046741287</c:v>
                </c:pt>
                <c:pt idx="264">
                  <c:v>2.78065922378404</c:v>
                </c:pt>
                <c:pt idx="265">
                  <c:v>2.8517729624038</c:v>
                </c:pt>
                <c:pt idx="266">
                  <c:v>2.92244221024732</c:v>
                </c:pt>
                <c:pt idx="267">
                  <c:v>2.99266773523856</c:v>
                </c:pt>
                <c:pt idx="268">
                  <c:v>3.06245052741129</c:v>
                </c:pt>
                <c:pt idx="269">
                  <c:v>3.13179178136287</c:v>
                </c:pt>
                <c:pt idx="270">
                  <c:v>3.20069287991205</c:v>
                </c:pt>
                <c:pt idx="271">
                  <c:v>3.86590653344467</c:v>
                </c:pt>
                <c:pt idx="272">
                  <c:v>4.48954997176058</c:v>
                </c:pt>
                <c:pt idx="273">
                  <c:v>5.07446847096256</c:v>
                </c:pt>
                <c:pt idx="274">
                  <c:v>5.62367443271456</c:v>
                </c:pt>
                <c:pt idx="275">
                  <c:v>6.1400976999018</c:v>
                </c:pt>
                <c:pt idx="276">
                  <c:v>6.62647419753335</c:v>
                </c:pt>
                <c:pt idx="277">
                  <c:v>7.08530495579885</c:v>
                </c:pt>
                <c:pt idx="278">
                  <c:v>7.51885042240588</c:v>
                </c:pt>
                <c:pt idx="279">
                  <c:v>7.92914173282602</c:v>
                </c:pt>
                <c:pt idx="280">
                  <c:v>8.31799933650425</c:v>
                </c:pt>
                <c:pt idx="281">
                  <c:v>8.68705399421457</c:v>
                </c:pt>
                <c:pt idx="282">
                  <c:v>9.03776762838109</c:v>
                </c:pt>
                <c:pt idx="283">
                  <c:v>9.37145283054407</c:v>
                </c:pt>
                <c:pt idx="284">
                  <c:v>9.68929053539775</c:v>
                </c:pt>
                <c:pt idx="285">
                  <c:v>9.99234574020743</c:v>
                </c:pt>
                <c:pt idx="286">
                  <c:v>10.2815813342725</c:v>
                </c:pt>
                <c:pt idx="287">
                  <c:v>10.5578701889543</c:v>
                </c:pt>
                <c:pt idx="288">
                  <c:v>10.8220056907949</c:v>
                </c:pt>
                <c:pt idx="289">
                  <c:v>11.0747109040591</c:v>
                </c:pt>
                <c:pt idx="290">
                  <c:v>11.3166465388402</c:v>
                </c:pt>
                <c:pt idx="291">
                  <c:v>11.5484178845204</c:v>
                </c:pt>
                <c:pt idx="292">
                  <c:v>11.770580850073</c:v>
                </c:pt>
                <c:pt idx="293">
                  <c:v>11.9836472346455</c:v>
                </c:pt>
                <c:pt idx="294">
                  <c:v>12.1880893351271</c:v>
                </c:pt>
                <c:pt idx="295">
                  <c:v>12.3843439824104</c:v>
                </c:pt>
                <c:pt idx="296">
                  <c:v>12.572816084916</c:v>
                </c:pt>
                <c:pt idx="297">
                  <c:v>12.7538817465692</c:v>
                </c:pt>
                <c:pt idx="298">
                  <c:v>12.927891016658</c:v>
                </c:pt>
                <c:pt idx="299">
                  <c:v>13.095170320666</c:v>
                </c:pt>
                <c:pt idx="300">
                  <c:v>13.2560246140838</c:v>
                </c:pt>
                <c:pt idx="301">
                  <c:v>13.4107392951791</c:v>
                </c:pt>
                <c:pt idx="302">
                  <c:v>13.5595819075879</c:v>
                </c:pt>
                <c:pt idx="303">
                  <c:v>13.702803659251</c:v>
                </c:pt>
                <c:pt idx="304">
                  <c:v>13.8406407805263</c:v>
                </c:pt>
                <c:pt idx="305">
                  <c:v>13.97331574117</c:v>
                </c:pt>
                <c:pt idx="306">
                  <c:v>14.1010383432069</c:v>
                </c:pt>
                <c:pt idx="307">
                  <c:v>14.2240067044279</c:v>
                </c:pt>
                <c:pt idx="308">
                  <c:v>14.3424081453047</c:v>
                </c:pt>
                <c:pt idx="309">
                  <c:v>14.4564199904412</c:v>
                </c:pt>
                <c:pt idx="310">
                  <c:v>14.5662102942503</c:v>
                </c:pt>
                <c:pt idx="311">
                  <c:v>14.6719384993149</c:v>
                </c:pt>
                <c:pt idx="312">
                  <c:v>14.7737560348299</c:v>
                </c:pt>
                <c:pt idx="313">
                  <c:v>14.8718068616091</c:v>
                </c:pt>
                <c:pt idx="314">
                  <c:v>14.9662279693506</c:v>
                </c:pt>
                <c:pt idx="315">
                  <c:v>15.0571498311668</c:v>
                </c:pt>
                <c:pt idx="316">
                  <c:v>15.1446968197932</c:v>
                </c:pt>
                <c:pt idx="317">
                  <c:v>15.2289875893721</c:v>
                </c:pt>
                <c:pt idx="318">
                  <c:v>15.3101354262562</c:v>
                </c:pt>
                <c:pt idx="319">
                  <c:v>15.3882485718845</c:v>
                </c:pt>
                <c:pt idx="320">
                  <c:v>15.4634305204402</c:v>
                </c:pt>
                <c:pt idx="321">
                  <c:v>15.5357802936971</c:v>
                </c:pt>
                <c:pt idx="322">
                  <c:v>15.6053926951979</c:v>
                </c:pt>
                <c:pt idx="323">
                  <c:v>15.6723585456771</c:v>
                </c:pt>
                <c:pt idx="324">
                  <c:v>15.7367649014336</c:v>
                </c:pt>
                <c:pt idx="325">
                  <c:v>15.7986952571817</c:v>
                </c:pt>
                <c:pt idx="326">
                  <c:v>15.8582297347466</c:v>
                </c:pt>
                <c:pt idx="327">
                  <c:v>15.9154452588336</c:v>
                </c:pt>
                <c:pt idx="328">
                  <c:v>15.9704157209713</c:v>
                </c:pt>
                <c:pt idx="329">
                  <c:v>16.0232121326238</c:v>
                </c:pt>
                <c:pt idx="330">
                  <c:v>16.0739027683635</c:v>
                </c:pt>
                <c:pt idx="331">
                  <c:v>16.1225532999136</c:v>
                </c:pt>
                <c:pt idx="332">
                  <c:v>16.1692269217875</c:v>
                </c:pt>
                <c:pt idx="333">
                  <c:v>16.2139844691874</c:v>
                </c:pt>
                <c:pt idx="334">
                  <c:v>16.2568845287588</c:v>
                </c:pt>
                <c:pt idx="335">
                  <c:v>16.2979835427435</c:v>
                </c:pt>
                <c:pt idx="336">
                  <c:v>16.3373359070261</c:v>
                </c:pt>
                <c:pt idx="337">
                  <c:v>16.3749940635218</c:v>
                </c:pt>
                <c:pt idx="338">
                  <c:v>16.4110085873153</c:v>
                </c:pt>
                <c:pt idx="339">
                  <c:v>16.4454282689232</c:v>
                </c:pt>
                <c:pt idx="340">
                  <c:v>16.4783001920239</c:v>
                </c:pt>
                <c:pt idx="341">
                  <c:v>16.5096698069632</c:v>
                </c:pt>
                <c:pt idx="342">
                  <c:v>16.5395810003258</c:v>
                </c:pt>
                <c:pt idx="343">
                  <c:v>16.5680761608328</c:v>
                </c:pt>
                <c:pt idx="344">
                  <c:v>16.5951962418067</c:v>
                </c:pt>
                <c:pt idx="345">
                  <c:v>16.6209808204265</c:v>
                </c:pt>
                <c:pt idx="346">
                  <c:v>16.6454681539766</c:v>
                </c:pt>
                <c:pt idx="347">
                  <c:v>16.6686952332783</c:v>
                </c:pt>
                <c:pt idx="348">
                  <c:v>16.6906978334772</c:v>
                </c:pt>
                <c:pt idx="349">
                  <c:v>16.7115105623488</c:v>
                </c:pt>
                <c:pt idx="350">
                  <c:v>16.731166906269</c:v>
                </c:pt>
                <c:pt idx="351">
                  <c:v>16.7496992739897</c:v>
                </c:pt>
                <c:pt idx="352">
                  <c:v>16.7671390383461</c:v>
                </c:pt>
                <c:pt idx="353">
                  <c:v>16.7835165760148</c:v>
                </c:pt>
                <c:pt idx="354">
                  <c:v>16.7988613054338</c:v>
                </c:pt>
                <c:pt idx="355">
                  <c:v>16.8132017229867</c:v>
                </c:pt>
                <c:pt idx="356">
                  <c:v>16.8265654375476</c:v>
                </c:pt>
                <c:pt idx="357">
                  <c:v>16.8389792034749</c:v>
                </c:pt>
                <c:pt idx="358">
                  <c:v>16.8504689521403</c:v>
                </c:pt>
                <c:pt idx="359">
                  <c:v>16.8610598220671</c:v>
                </c:pt>
                <c:pt idx="360">
                  <c:v>16.8707761877548</c:v>
                </c:pt>
                <c:pt idx="361">
                  <c:v>16.9247100775232</c:v>
                </c:pt>
                <c:pt idx="362">
                  <c:v>16.9132602902899</c:v>
                </c:pt>
                <c:pt idx="363">
                  <c:v>16.8516079179946</c:v>
                </c:pt>
                <c:pt idx="364">
                  <c:v>16.7512710535598</c:v>
                </c:pt>
                <c:pt idx="365">
                  <c:v>16.6210927271017</c:v>
                </c:pt>
                <c:pt idx="366">
                  <c:v>16.4679304055402</c:v>
                </c:pt>
                <c:pt idx="367">
                  <c:v>16.2971466589026</c:v>
                </c:pt>
                <c:pt idx="368">
                  <c:v>16.1129644419123</c:v>
                </c:pt>
                <c:pt idx="369">
                  <c:v>15.9187283953255</c:v>
                </c:pt>
                <c:pt idx="370">
                  <c:v>15.7170997463868</c:v>
                </c:pt>
                <c:pt idx="371">
                  <c:v>15.5102035230209</c:v>
                </c:pt>
                <c:pt idx="372">
                  <c:v>15.2997410032266</c:v>
                </c:pt>
                <c:pt idx="373">
                  <c:v>15.0870764687837</c:v>
                </c:pt>
                <c:pt idx="374">
                  <c:v>14.8733047278054</c:v>
                </c:pt>
                <c:pt idx="375">
                  <c:v>14.659304081297</c:v>
                </c:pt>
                <c:pt idx="376">
                  <c:v>14.4457781604417</c:v>
                </c:pt>
                <c:pt idx="377">
                  <c:v>14.2332891773512</c:v>
                </c:pt>
                <c:pt idx="378">
                  <c:v>14.0222844972987</c:v>
                </c:pt>
                <c:pt idx="379">
                  <c:v>13.8131179787285</c:v>
                </c:pt>
                <c:pt idx="380">
                  <c:v>13.6060671873977</c:v>
                </c:pt>
                <c:pt idx="381">
                  <c:v>13.4013473379402</c:v>
                </c:pt>
                <c:pt idx="382">
                  <c:v>13.1991226258543</c:v>
                </c:pt>
                <c:pt idx="383">
                  <c:v>12.9995154685201</c:v>
                </c:pt>
                <c:pt idx="384">
                  <c:v>12.8026140633698</c:v>
                </c:pt>
                <c:pt idx="385">
                  <c:v>12.6084785861671</c:v>
                </c:pt>
                <c:pt idx="386">
                  <c:v>12.4171462862552</c:v>
                </c:pt>
                <c:pt idx="387">
                  <c:v>12.2286356840091</c:v>
                </c:pt>
                <c:pt idx="388">
                  <c:v>12.0429500351943</c:v>
                </c:pt>
                <c:pt idx="389">
                  <c:v>11.8600801949245</c:v>
                </c:pt>
                <c:pt idx="390">
                  <c:v>11.6800069885305</c:v>
                </c:pt>
                <c:pt idx="391">
                  <c:v>11.5027031764206</c:v>
                </c:pt>
                <c:pt idx="392">
                  <c:v>11.3281350838343</c:v>
                </c:pt>
                <c:pt idx="393">
                  <c:v>11.1562639533895</c:v>
                </c:pt>
                <c:pt idx="394">
                  <c:v>10.9870470678512</c:v>
                </c:pt>
                <c:pt idx="395">
                  <c:v>10.8204386820692</c:v>
                </c:pt>
                <c:pt idx="396">
                  <c:v>10.6563907961602</c:v>
                </c:pt>
                <c:pt idx="397">
                  <c:v>10.4948537964087</c:v>
                </c:pt>
                <c:pt idx="398">
                  <c:v>10.3357769857918</c:v>
                </c:pt>
                <c:pt idx="399">
                  <c:v>10.1791090222923</c:v>
                </c:pt>
                <c:pt idx="400">
                  <c:v>10.0247982800922</c:v>
                </c:pt>
                <c:pt idx="401">
                  <c:v>9.87279314621111</c:v>
                </c:pt>
                <c:pt idx="402">
                  <c:v>9.72304226307233</c:v>
                </c:pt>
                <c:pt idx="403">
                  <c:v>9.57549472575075</c:v>
                </c:pt>
                <c:pt idx="404">
                  <c:v>9.43010024123238</c:v>
                </c:pt>
                <c:pt idx="405">
                  <c:v>9.28680925582609</c:v>
                </c:pt>
                <c:pt idx="406">
                  <c:v>9.145573055883</c:v>
                </c:pt>
                <c:pt idx="407">
                  <c:v>9.00634384615477</c:v>
                </c:pt>
                <c:pt idx="408">
                  <c:v>8.86907480943484</c:v>
                </c:pt>
                <c:pt idx="409">
                  <c:v>8.73372015055125</c:v>
                </c:pt>
                <c:pt idx="410">
                  <c:v>8.60023512729841</c:v>
                </c:pt>
                <c:pt idx="411">
                  <c:v>8.46857607048911</c:v>
                </c:pt>
                <c:pt idx="412">
                  <c:v>8.33870039496876</c:v>
                </c:pt>
                <c:pt idx="413">
                  <c:v>8.21056660314738</c:v>
                </c:pt>
                <c:pt idx="414">
                  <c:v>8.08413428236184</c:v>
                </c:pt>
                <c:pt idx="415">
                  <c:v>7.95936409717971</c:v>
                </c:pt>
                <c:pt idx="416">
                  <c:v>7.83621777758114</c:v>
                </c:pt>
                <c:pt idx="417">
                  <c:v>7.71465810381062</c:v>
                </c:pt>
                <c:pt idx="418">
                  <c:v>7.59464888856753</c:v>
                </c:pt>
                <c:pt idx="419">
                  <c:v>7.47615495709841</c:v>
                </c:pt>
                <c:pt idx="420">
                  <c:v>7.3591421256667</c:v>
                </c:pt>
                <c:pt idx="421">
                  <c:v>7.24357717879911</c:v>
                </c:pt>
                <c:pt idx="422">
                  <c:v>7.12942784564492</c:v>
                </c:pt>
                <c:pt idx="423">
                  <c:v>7.01666277572903</c:v>
                </c:pt>
                <c:pt idx="424">
                  <c:v>6.90525151433442</c:v>
                </c:pt>
                <c:pt idx="425">
                  <c:v>6.79516447771028</c:v>
                </c:pt>
                <c:pt idx="426">
                  <c:v>6.68637292826789</c:v>
                </c:pt>
                <c:pt idx="427">
                  <c:v>6.57884894989883</c:v>
                </c:pt>
                <c:pt idx="428">
                  <c:v>6.47256542352605</c:v>
                </c:pt>
                <c:pt idx="429">
                  <c:v>6.36749600297686</c:v>
                </c:pt>
                <c:pt idx="430">
                  <c:v>6.26361509125106</c:v>
                </c:pt>
                <c:pt idx="431">
                  <c:v>6.16089781724086</c:v>
                </c:pt>
                <c:pt idx="432">
                  <c:v>6.0593200129489</c:v>
                </c:pt>
                <c:pt idx="433">
                  <c:v>5.95885819123777</c:v>
                </c:pt>
                <c:pt idx="434">
                  <c:v>5.85948952413787</c:v>
                </c:pt>
                <c:pt idx="435">
                  <c:v>5.76119182173078</c:v>
                </c:pt>
                <c:pt idx="436">
                  <c:v>5.66394351162112</c:v>
                </c:pt>
                <c:pt idx="437">
                  <c:v>5.56772361900209</c:v>
                </c:pt>
                <c:pt idx="438">
                  <c:v>5.4725117473185</c:v>
                </c:pt>
                <c:pt idx="439">
                  <c:v>5.37828805952439</c:v>
                </c:pt>
                <c:pt idx="440">
                  <c:v>5.28503325993184</c:v>
                </c:pt>
                <c:pt idx="441">
                  <c:v>5.19272857664315</c:v>
                </c:pt>
                <c:pt idx="442">
                  <c:v>5.10135574455798</c:v>
                </c:pt>
                <c:pt idx="443">
                  <c:v>5.01089698894488</c:v>
                </c:pt>
                <c:pt idx="444">
                  <c:v>4.9213350095647</c:v>
                </c:pt>
                <c:pt idx="445">
                  <c:v>4.83265296533397</c:v>
                </c:pt>
                <c:pt idx="446">
                  <c:v>4.74483445951356</c:v>
                </c:pt>
                <c:pt idx="447">
                  <c:v>4.65786352540957</c:v>
                </c:pt>
                <c:pt idx="448">
                  <c:v>4.57172461257098</c:v>
                </c:pt>
                <c:pt idx="449">
                  <c:v>4.4864025734699</c:v>
                </c:pt>
                <c:pt idx="450">
                  <c:v>4.40188265064917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61887"/>
        <c:axId val="355735903"/>
      </c:scatterChart>
      <c:scatterChart>
        <c:scatterStyle val="smooth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AMP!$P$2:$P$452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AMP!$AB$2:$AB$452</c:f>
              <c:numCache>
                <c:formatCode>General</c:formatCode>
                <c:ptCount val="451"/>
                <c:pt idx="0">
                  <c:v>90.4778683122204</c:v>
                </c:pt>
                <c:pt idx="1">
                  <c:v>90.5256540006965</c:v>
                </c:pt>
                <c:pt idx="2">
                  <c:v>90.5734393626873</c:v>
                </c:pt>
                <c:pt idx="3">
                  <c:v>90.6212243685188</c:v>
                </c:pt>
                <c:pt idx="4">
                  <c:v>90.6690089885181</c:v>
                </c:pt>
                <c:pt idx="5">
                  <c:v>90.7167931930145</c:v>
                </c:pt>
                <c:pt idx="6">
                  <c:v>90.764576952339</c:v>
                </c:pt>
                <c:pt idx="7">
                  <c:v>90.8123602368245</c:v>
                </c:pt>
                <c:pt idx="8">
                  <c:v>90.8601430168063</c:v>
                </c:pt>
                <c:pt idx="9">
                  <c:v>90.9079252626219</c:v>
                </c:pt>
                <c:pt idx="10">
                  <c:v>90.9557069446113</c:v>
                </c:pt>
                <c:pt idx="11">
                  <c:v>91.0034880331167</c:v>
                </c:pt>
                <c:pt idx="12">
                  <c:v>91.0512684984836</c:v>
                </c:pt>
                <c:pt idx="13">
                  <c:v>91.0990483110599</c:v>
                </c:pt>
                <c:pt idx="14">
                  <c:v>91.1468274411965</c:v>
                </c:pt>
                <c:pt idx="15">
                  <c:v>91.1946058592477</c:v>
                </c:pt>
                <c:pt idx="16">
                  <c:v>91.2423835355707</c:v>
                </c:pt>
                <c:pt idx="17">
                  <c:v>91.2901604405262</c:v>
                </c:pt>
                <c:pt idx="18">
                  <c:v>91.3379365444784</c:v>
                </c:pt>
                <c:pt idx="19">
                  <c:v>91.3857118177953</c:v>
                </c:pt>
                <c:pt idx="20">
                  <c:v>91.4334862308484</c:v>
                </c:pt>
                <c:pt idx="21">
                  <c:v>91.4812597540133</c:v>
                </c:pt>
                <c:pt idx="22">
                  <c:v>91.5290323576695</c:v>
                </c:pt>
                <c:pt idx="23">
                  <c:v>91.576804012201</c:v>
                </c:pt>
                <c:pt idx="24">
                  <c:v>91.6245746879956</c:v>
                </c:pt>
                <c:pt idx="25">
                  <c:v>91.6723443554461</c:v>
                </c:pt>
                <c:pt idx="26">
                  <c:v>91.7201129849495</c:v>
                </c:pt>
                <c:pt idx="27">
                  <c:v>91.7678805469076</c:v>
                </c:pt>
                <c:pt idx="28">
                  <c:v>91.8156470117272</c:v>
                </c:pt>
                <c:pt idx="29">
                  <c:v>91.8634123498199</c:v>
                </c:pt>
                <c:pt idx="30">
                  <c:v>91.9111765316025</c:v>
                </c:pt>
                <c:pt idx="31">
                  <c:v>91.9589395274971</c:v>
                </c:pt>
                <c:pt idx="32">
                  <c:v>92.0067013079311</c:v>
                </c:pt>
                <c:pt idx="33">
                  <c:v>92.0544618433374</c:v>
                </c:pt>
                <c:pt idx="34">
                  <c:v>92.1022211041547</c:v>
                </c:pt>
                <c:pt idx="35">
                  <c:v>92.1499790608273</c:v>
                </c:pt>
                <c:pt idx="36">
                  <c:v>92.1977356838057</c:v>
                </c:pt>
                <c:pt idx="37">
                  <c:v>92.2454909435461</c:v>
                </c:pt>
                <c:pt idx="38">
                  <c:v>92.2932448105112</c:v>
                </c:pt>
                <c:pt idx="39">
                  <c:v>92.3409972551698</c:v>
                </c:pt>
                <c:pt idx="40">
                  <c:v>92.3887482479973</c:v>
                </c:pt>
                <c:pt idx="41">
                  <c:v>92.4364977594756</c:v>
                </c:pt>
                <c:pt idx="42">
                  <c:v>92.4842457600933</c:v>
                </c:pt>
                <c:pt idx="43">
                  <c:v>92.5319922203461</c:v>
                </c:pt>
                <c:pt idx="44">
                  <c:v>92.5797371107363</c:v>
                </c:pt>
                <c:pt idx="45">
                  <c:v>92.6274804017737</c:v>
                </c:pt>
                <c:pt idx="46">
                  <c:v>92.675222063975</c:v>
                </c:pt>
                <c:pt idx="47">
                  <c:v>92.7229620678646</c:v>
                </c:pt>
                <c:pt idx="48">
                  <c:v>92.7707003839742</c:v>
                </c:pt>
                <c:pt idx="49">
                  <c:v>92.8184369828434</c:v>
                </c:pt>
                <c:pt idx="50">
                  <c:v>92.8661718350191</c:v>
                </c:pt>
                <c:pt idx="51">
                  <c:v>92.9139049110568</c:v>
                </c:pt>
                <c:pt idx="52">
                  <c:v>92.9616361815194</c:v>
                </c:pt>
                <c:pt idx="53">
                  <c:v>93.0093656169785</c:v>
                </c:pt>
                <c:pt idx="54">
                  <c:v>93.0570931880136</c:v>
                </c:pt>
                <c:pt idx="55">
                  <c:v>93.1048188652129</c:v>
                </c:pt>
                <c:pt idx="56">
                  <c:v>93.1525426191731</c:v>
                </c:pt>
                <c:pt idx="57">
                  <c:v>93.2002644204996</c:v>
                </c:pt>
                <c:pt idx="58">
                  <c:v>93.2479842398068</c:v>
                </c:pt>
                <c:pt idx="59">
                  <c:v>93.2957020477177</c:v>
                </c:pt>
                <c:pt idx="60">
                  <c:v>93.3434178148647</c:v>
                </c:pt>
                <c:pt idx="61">
                  <c:v>93.3911315118895</c:v>
                </c:pt>
                <c:pt idx="62">
                  <c:v>93.4388431094429</c:v>
                </c:pt>
                <c:pt idx="63">
                  <c:v>93.4865525781854</c:v>
                </c:pt>
                <c:pt idx="64">
                  <c:v>93.5342598887871</c:v>
                </c:pt>
                <c:pt idx="65">
                  <c:v>93.5819650119277</c:v>
                </c:pt>
                <c:pt idx="66">
                  <c:v>93.629667918297</c:v>
                </c:pt>
                <c:pt idx="67">
                  <c:v>93.6773685785948</c:v>
                </c:pt>
                <c:pt idx="68">
                  <c:v>93.7250669635308</c:v>
                </c:pt>
                <c:pt idx="69">
                  <c:v>93.7727630438253</c:v>
                </c:pt>
                <c:pt idx="70">
                  <c:v>93.820456790209</c:v>
                </c:pt>
                <c:pt idx="71">
                  <c:v>93.8681481734228</c:v>
                </c:pt>
                <c:pt idx="72">
                  <c:v>93.9158371642186</c:v>
                </c:pt>
                <c:pt idx="73">
                  <c:v>93.9635237333591</c:v>
                </c:pt>
                <c:pt idx="74">
                  <c:v>94.0112078516177</c:v>
                </c:pt>
                <c:pt idx="75">
                  <c:v>94.0588894897791</c:v>
                </c:pt>
                <c:pt idx="76">
                  <c:v>94.106568618639</c:v>
                </c:pt>
                <c:pt idx="77">
                  <c:v>94.1542452090046</c:v>
                </c:pt>
                <c:pt idx="78">
                  <c:v>94.2019192316945</c:v>
                </c:pt>
                <c:pt idx="79">
                  <c:v>94.2495906575388</c:v>
                </c:pt>
                <c:pt idx="80">
                  <c:v>94.2972594573794</c:v>
                </c:pt>
                <c:pt idx="81">
                  <c:v>94.3449256020699</c:v>
                </c:pt>
                <c:pt idx="82">
                  <c:v>94.3925890624761</c:v>
                </c:pt>
                <c:pt idx="83">
                  <c:v>94.4402498094757</c:v>
                </c:pt>
                <c:pt idx="84">
                  <c:v>94.4879078139587</c:v>
                </c:pt>
                <c:pt idx="85">
                  <c:v>94.5355630468275</c:v>
                </c:pt>
                <c:pt idx="86">
                  <c:v>94.5832154789969</c:v>
                </c:pt>
                <c:pt idx="87">
                  <c:v>94.6308650813942</c:v>
                </c:pt>
                <c:pt idx="88">
                  <c:v>94.6785118249599</c:v>
                </c:pt>
                <c:pt idx="89">
                  <c:v>94.7261556806467</c:v>
                </c:pt>
                <c:pt idx="90">
                  <c:v>94.7737966194208</c:v>
                </c:pt>
                <c:pt idx="91">
                  <c:v>95.2500391990366</c:v>
                </c:pt>
                <c:pt idx="92">
                  <c:v>95.7259582513897</c:v>
                </c:pt>
                <c:pt idx="93">
                  <c:v>96.2015249767521</c:v>
                </c:pt>
                <c:pt idx="94">
                  <c:v>96.6767107329856</c:v>
                </c:pt>
                <c:pt idx="95">
                  <c:v>97.1514870478429</c:v>
                </c:pt>
                <c:pt idx="96">
                  <c:v>97.6258256310736</c:v>
                </c:pt>
                <c:pt idx="97">
                  <c:v>98.0996983863234</c:v>
                </c:pt>
                <c:pt idx="98">
                  <c:v>98.5730774228145</c:v>
                </c:pt>
                <c:pt idx="99">
                  <c:v>99.0459350667935</c:v>
                </c:pt>
                <c:pt idx="100">
                  <c:v>99.5182438727371</c:v>
                </c:pt>
                <c:pt idx="101">
                  <c:v>99.9899766343038</c:v>
                </c:pt>
                <c:pt idx="102">
                  <c:v>100.461106395021</c:v>
                </c:pt>
                <c:pt idx="103">
                  <c:v>100.931606458698</c:v>
                </c:pt>
                <c:pt idx="104">
                  <c:v>101.401450399554</c:v>
                </c:pt>
                <c:pt idx="105">
                  <c:v>101.87061207206</c:v>
                </c:pt>
                <c:pt idx="106">
                  <c:v>102.339065620465</c:v>
                </c:pt>
                <c:pt idx="107">
                  <c:v>102.806785488035</c:v>
                </c:pt>
                <c:pt idx="108">
                  <c:v>103.273746425956</c:v>
                </c:pt>
                <c:pt idx="109">
                  <c:v>103.739923501931</c:v>
                </c:pt>
                <c:pt idx="110">
                  <c:v>104.205292108437</c:v>
                </c:pt>
                <c:pt idx="111">
                  <c:v>104.669827970661</c:v>
                </c:pt>
                <c:pt idx="112">
                  <c:v>105.133507154084</c:v>
                </c:pt>
                <c:pt idx="113">
                  <c:v>105.596306071739</c:v>
                </c:pt>
                <c:pt idx="114">
                  <c:v>106.058201491111</c:v>
                </c:pt>
                <c:pt idx="115">
                  <c:v>106.519170540698</c:v>
                </c:pt>
                <c:pt idx="116">
                  <c:v>106.979190716214</c:v>
                </c:pt>
                <c:pt idx="117">
                  <c:v>107.43823988645</c:v>
                </c:pt>
                <c:pt idx="118">
                  <c:v>107.89629629877</c:v>
                </c:pt>
                <c:pt idx="119">
                  <c:v>108.353338584269</c:v>
                </c:pt>
                <c:pt idx="120">
                  <c:v>108.809345762558</c:v>
                </c:pt>
                <c:pt idx="121">
                  <c:v>109.264297246218</c:v>
                </c:pt>
                <c:pt idx="122">
                  <c:v>109.718172844885</c:v>
                </c:pt>
                <c:pt idx="123">
                  <c:v>110.170952768997</c:v>
                </c:pt>
                <c:pt idx="124">
                  <c:v>110.622617633183</c:v>
                </c:pt>
                <c:pt idx="125">
                  <c:v>111.07314845932</c:v>
                </c:pt>
                <c:pt idx="126">
                  <c:v>111.522526679233</c:v>
                </c:pt>
                <c:pt idx="127">
                  <c:v>111.970734137072</c:v>
                </c:pt>
                <c:pt idx="128">
                  <c:v>112.417753091341</c:v>
                </c:pt>
                <c:pt idx="129">
                  <c:v>112.863566216609</c:v>
                </c:pt>
                <c:pt idx="130">
                  <c:v>113.308156604886</c:v>
                </c:pt>
                <c:pt idx="131">
                  <c:v>113.751507766689</c:v>
                </c:pt>
                <c:pt idx="132">
                  <c:v>114.193603631783</c:v>
                </c:pt>
                <c:pt idx="133">
                  <c:v>114.634428549626</c:v>
                </c:pt>
                <c:pt idx="134">
                  <c:v>115.0739672895</c:v>
                </c:pt>
                <c:pt idx="135">
                  <c:v>115.512205040355</c:v>
                </c:pt>
                <c:pt idx="136">
                  <c:v>115.949127410361</c:v>
                </c:pt>
                <c:pt idx="137">
                  <c:v>116.384720426175</c:v>
                </c:pt>
                <c:pt idx="138">
                  <c:v>116.818970531942</c:v>
                </c:pt>
                <c:pt idx="139">
                  <c:v>117.25186458802</c:v>
                </c:pt>
                <c:pt idx="140">
                  <c:v>117.683389869449</c:v>
                </c:pt>
                <c:pt idx="141">
                  <c:v>118.113534064168</c:v>
                </c:pt>
                <c:pt idx="142">
                  <c:v>118.542285270994</c:v>
                </c:pt>
                <c:pt idx="143">
                  <c:v>118.969631997352</c:v>
                </c:pt>
                <c:pt idx="144">
                  <c:v>119.39556315679</c:v>
                </c:pt>
                <c:pt idx="145">
                  <c:v>119.820068066271</c:v>
                </c:pt>
                <c:pt idx="146">
                  <c:v>120.243136443249</c:v>
                </c:pt>
                <c:pt idx="147">
                  <c:v>120.66475840255</c:v>
                </c:pt>
                <c:pt idx="148">
                  <c:v>121.084924453057</c:v>
                </c:pt>
                <c:pt idx="149">
                  <c:v>121.503625494201</c:v>
                </c:pt>
                <c:pt idx="150">
                  <c:v>121.920852812289</c:v>
                </c:pt>
                <c:pt idx="151">
                  <c:v>122.33659807665</c:v>
                </c:pt>
                <c:pt idx="152">
                  <c:v>122.750853335629</c:v>
                </c:pt>
                <c:pt idx="153">
                  <c:v>123.163611012425</c:v>
                </c:pt>
                <c:pt idx="154">
                  <c:v>123.574863900786</c:v>
                </c:pt>
                <c:pt idx="155">
                  <c:v>123.984605160566</c:v>
                </c:pt>
                <c:pt idx="156">
                  <c:v>124.39282831316</c:v>
                </c:pt>
                <c:pt idx="157">
                  <c:v>124.799527236813</c:v>
                </c:pt>
                <c:pt idx="158">
                  <c:v>125.204696161822</c:v>
                </c:pt>
                <c:pt idx="159">
                  <c:v>125.608329665631</c:v>
                </c:pt>
                <c:pt idx="160">
                  <c:v>126.010422667832</c:v>
                </c:pt>
                <c:pt idx="161">
                  <c:v>126.410970425076</c:v>
                </c:pt>
                <c:pt idx="162">
                  <c:v>126.809968525904</c:v>
                </c:pt>
                <c:pt idx="163">
                  <c:v>127.207412885502</c:v>
                </c:pt>
                <c:pt idx="164">
                  <c:v>127.603299740392</c:v>
                </c:pt>
                <c:pt idx="165">
                  <c:v>127.99762564306</c:v>
                </c:pt>
                <c:pt idx="166">
                  <c:v>128.390387456531</c:v>
                </c:pt>
                <c:pt idx="167">
                  <c:v>128.781582348904</c:v>
                </c:pt>
                <c:pt idx="168">
                  <c:v>129.171207787832</c:v>
                </c:pt>
                <c:pt idx="169">
                  <c:v>129.559261534988</c:v>
                </c:pt>
                <c:pt idx="170">
                  <c:v>129.945741640483</c:v>
                </c:pt>
                <c:pt idx="171">
                  <c:v>130.33064643728</c:v>
                </c:pt>
                <c:pt idx="172">
                  <c:v>130.713974535574</c:v>
                </c:pt>
                <c:pt idx="173">
                  <c:v>131.095724817179</c:v>
                </c:pt>
                <c:pt idx="174">
                  <c:v>131.475896429894</c:v>
                </c:pt>
                <c:pt idx="175">
                  <c:v>131.854488781879</c:v>
                </c:pt>
                <c:pt idx="176">
                  <c:v>132.23150153603</c:v>
                </c:pt>
                <c:pt idx="177">
                  <c:v>132.606934604367</c:v>
                </c:pt>
                <c:pt idx="178">
                  <c:v>132.980788142427</c:v>
                </c:pt>
                <c:pt idx="179">
                  <c:v>133.353062543693</c:v>
                </c:pt>
                <c:pt idx="180">
                  <c:v>133.723758434022</c:v>
                </c:pt>
                <c:pt idx="181">
                  <c:v>137.344192099017</c:v>
                </c:pt>
                <c:pt idx="182">
                  <c:v>140.808980429641</c:v>
                </c:pt>
                <c:pt idx="183">
                  <c:v>144.121757582376</c:v>
                </c:pt>
                <c:pt idx="184">
                  <c:v>147.28738840412</c:v>
                </c:pt>
                <c:pt idx="185">
                  <c:v>150.311572668112</c:v>
                </c:pt>
                <c:pt idx="186">
                  <c:v>153.20052194832</c:v>
                </c:pt>
                <c:pt idx="187">
                  <c:v>155.960705083954</c:v>
                </c:pt>
                <c:pt idx="188">
                  <c:v>158.598654429162</c:v>
                </c:pt>
                <c:pt idx="189">
                  <c:v>161.12082352654</c:v>
                </c:pt>
                <c:pt idx="190">
                  <c:v>163.533486727844</c:v>
                </c:pt>
                <c:pt idx="191">
                  <c:v>165.842672007818</c:v>
                </c:pt>
                <c:pt idx="192">
                  <c:v>168.05411934662</c:v>
                </c:pt>
                <c:pt idx="193">
                  <c:v>170.173258311801</c:v>
                </c:pt>
                <c:pt idx="194">
                  <c:v>172.205199686086</c:v>
                </c:pt>
                <c:pt idx="195">
                  <c:v>174.15473707623</c:v>
                </c:pt>
                <c:pt idx="196">
                  <c:v>176.026355366422</c:v>
                </c:pt>
                <c:pt idx="197">
                  <c:v>177.824243643386</c:v>
                </c:pt>
                <c:pt idx="198">
                  <c:v>179.552310832009</c:v>
                </c:pt>
                <c:pt idx="199">
                  <c:v>181.214202760009</c:v>
                </c:pt>
                <c:pt idx="200">
                  <c:v>182.813319739606</c:v>
                </c:pt>
                <c:pt idx="201">
                  <c:v>184.352834034393</c:v>
                </c:pt>
                <c:pt idx="202">
                  <c:v>185.835706788931</c:v>
                </c:pt>
                <c:pt idx="203">
                  <c:v>187.264704152786</c:v>
                </c:pt>
                <c:pt idx="204">
                  <c:v>188.642412442516</c:v>
                </c:pt>
                <c:pt idx="205">
                  <c:v>189.971252264703</c:v>
                </c:pt>
                <c:pt idx="206">
                  <c:v>191.253491578659</c:v>
                </c:pt>
                <c:pt idx="207">
                  <c:v>192.491257715019</c:v>
                </c:pt>
                <c:pt idx="208">
                  <c:v>193.686548390965</c:v>
                </c:pt>
                <c:pt idx="209">
                  <c:v>194.841241777828</c:v>
                </c:pt>
                <c:pt idx="210">
                  <c:v>195.957105685074</c:v>
                </c:pt>
                <c:pt idx="211">
                  <c:v>197.035805928184</c:v>
                </c:pt>
                <c:pt idx="212">
                  <c:v>198.078913948215</c:v>
                </c:pt>
                <c:pt idx="213">
                  <c:v>199.087913748921</c:v>
                </c:pt>
                <c:pt idx="214">
                  <c:v>200.064208214099</c:v>
                </c:pt>
                <c:pt idx="215">
                  <c:v>201.009124863759</c:v>
                </c:pt>
                <c:pt idx="216">
                  <c:v>201.923921103316</c:v>
                </c:pt>
                <c:pt idx="217">
                  <c:v>202.809789015423</c:v>
                </c:pt>
                <c:pt idx="218">
                  <c:v>203.6678597396</c:v>
                </c:pt>
                <c:pt idx="219">
                  <c:v>204.499207480507</c:v>
                </c:pt>
                <c:pt idx="220">
                  <c:v>205.304853181663</c:v>
                </c:pt>
                <c:pt idx="221">
                  <c:v>206.085767897673</c:v>
                </c:pt>
                <c:pt idx="222">
                  <c:v>206.842875894568</c:v>
                </c:pt>
                <c:pt idx="223">
                  <c:v>207.577057504779</c:v>
                </c:pt>
                <c:pt idx="224">
                  <c:v>208.289151760387</c:v>
                </c:pt>
                <c:pt idx="225">
                  <c:v>208.979958825821</c:v>
                </c:pt>
                <c:pt idx="226">
                  <c:v>209.650242248846</c:v>
                </c:pt>
                <c:pt idx="227">
                  <c:v>210.300731046701</c:v>
                </c:pt>
                <c:pt idx="228">
                  <c:v>210.932121642429</c:v>
                </c:pt>
                <c:pt idx="229">
                  <c:v>211.545079664839</c:v>
                </c:pt>
                <c:pt idx="230">
                  <c:v>212.140241624123</c:v>
                </c:pt>
                <c:pt idx="231">
                  <c:v>212.718216473899</c:v>
                </c:pt>
                <c:pt idx="232">
                  <c:v>213.279587069319</c:v>
                </c:pt>
                <c:pt idx="233">
                  <c:v>213.824911529919</c:v>
                </c:pt>
                <c:pt idx="234">
                  <c:v>214.354724514981</c:v>
                </c:pt>
                <c:pt idx="235">
                  <c:v>214.869538418431</c:v>
                </c:pt>
                <c:pt idx="236">
                  <c:v>215.369844489597</c:v>
                </c:pt>
                <c:pt idx="237">
                  <c:v>215.856113885524</c:v>
                </c:pt>
                <c:pt idx="238">
                  <c:v>216.328798660047</c:v>
                </c:pt>
                <c:pt idx="239">
                  <c:v>216.788332694278</c:v>
                </c:pt>
                <c:pt idx="240">
                  <c:v>217.235132572793</c:v>
                </c:pt>
                <c:pt idx="241">
                  <c:v>217.669598409387</c:v>
                </c:pt>
                <c:pt idx="242">
                  <c:v>218.092114625924</c:v>
                </c:pt>
                <c:pt idx="243">
                  <c:v>218.503050687525</c:v>
                </c:pt>
                <c:pt idx="244">
                  <c:v>218.902761797046</c:v>
                </c:pt>
                <c:pt idx="245">
                  <c:v>219.291589551541</c:v>
                </c:pt>
                <c:pt idx="246">
                  <c:v>219.669862563228</c:v>
                </c:pt>
                <c:pt idx="247">
                  <c:v>220.037897047209</c:v>
                </c:pt>
                <c:pt idx="248">
                  <c:v>220.395997378088</c:v>
                </c:pt>
                <c:pt idx="249">
                  <c:v>220.744456617413</c:v>
                </c:pt>
                <c:pt idx="250">
                  <c:v>221.083557013745</c:v>
                </c:pt>
                <c:pt idx="251">
                  <c:v>221.413570477021</c:v>
                </c:pt>
                <c:pt idx="252">
                  <c:v>221.734759028755</c:v>
                </c:pt>
                <c:pt idx="253">
                  <c:v>222.047375229516</c:v>
                </c:pt>
                <c:pt idx="254">
                  <c:v>222.351662584991</c:v>
                </c:pt>
                <c:pt idx="255">
                  <c:v>222.647855931912</c:v>
                </c:pt>
                <c:pt idx="256">
                  <c:v>222.936181804957</c:v>
                </c:pt>
                <c:pt idx="257">
                  <c:v>223.216858785743</c:v>
                </c:pt>
                <c:pt idx="258">
                  <c:v>223.490097834881</c:v>
                </c:pt>
                <c:pt idx="259">
                  <c:v>223.756102608063</c:v>
                </c:pt>
                <c:pt idx="260">
                  <c:v>224.015069757038</c:v>
                </c:pt>
                <c:pt idx="261">
                  <c:v>224.267189216308</c:v>
                </c:pt>
                <c:pt idx="262">
                  <c:v>224.512644476324</c:v>
                </c:pt>
                <c:pt idx="263">
                  <c:v>224.751612843888</c:v>
                </c:pt>
                <c:pt idx="264">
                  <c:v>224.984265690456</c:v>
                </c:pt>
                <c:pt idx="265">
                  <c:v>225.210768688971</c:v>
                </c:pt>
                <c:pt idx="266">
                  <c:v>225.431282039832</c:v>
                </c:pt>
                <c:pt idx="267">
                  <c:v>225.645960686553</c:v>
                </c:pt>
                <c:pt idx="268">
                  <c:v>225.854954521658</c:v>
                </c:pt>
                <c:pt idx="269">
                  <c:v>226.058408583295</c:v>
                </c:pt>
                <c:pt idx="270">
                  <c:v>226.256463243058</c:v>
                </c:pt>
                <c:pt idx="271">
                  <c:v>227.967924635502</c:v>
                </c:pt>
                <c:pt idx="272">
                  <c:v>229.265213598385</c:v>
                </c:pt>
                <c:pt idx="273">
                  <c:v>230.233717715041</c:v>
                </c:pt>
                <c:pt idx="274">
                  <c:v>230.937599772669</c:v>
                </c:pt>
                <c:pt idx="275">
                  <c:v>231.425890743552</c:v>
                </c:pt>
                <c:pt idx="276">
                  <c:v>231.736634677084</c:v>
                </c:pt>
                <c:pt idx="277">
                  <c:v>231.899763447043</c:v>
                </c:pt>
                <c:pt idx="278">
                  <c:v>231.939126502332</c:v>
                </c:pt>
                <c:pt idx="279">
                  <c:v>231.8739478547</c:v>
                </c:pt>
                <c:pt idx="280">
                  <c:v>231.71988802059</c:v>
                </c:pt>
                <c:pt idx="281">
                  <c:v>231.48982904422</c:v>
                </c:pt>
                <c:pt idx="282">
                  <c:v>231.194462457186</c:v>
                </c:pt>
                <c:pt idx="283">
                  <c:v>230.842735018454</c:v>
                </c:pt>
                <c:pt idx="284">
                  <c:v>230.442190463404</c:v>
                </c:pt>
                <c:pt idx="285">
                  <c:v>229.999234281457</c:v>
                </c:pt>
                <c:pt idx="286">
                  <c:v>229.519340869306</c:v>
                </c:pt>
                <c:pt idx="287">
                  <c:v>229.007217082791</c:v>
                </c:pt>
                <c:pt idx="288">
                  <c:v>228.466932468357</c:v>
                </c:pt>
                <c:pt idx="289">
                  <c:v>227.902023792745</c:v>
                </c:pt>
                <c:pt idx="290">
                  <c:v>227.315579573846</c:v>
                </c:pt>
                <c:pt idx="291">
                  <c:v>226.710308922211</c:v>
                </c:pt>
                <c:pt idx="292">
                  <c:v>226.088597978887</c:v>
                </c:pt>
                <c:pt idx="293">
                  <c:v>225.452556475775</c:v>
                </c:pt>
                <c:pt idx="294">
                  <c:v>224.804056376189</c:v>
                </c:pt>
                <c:pt idx="295">
                  <c:v>224.144764124115</c:v>
                </c:pt>
                <c:pt idx="296">
                  <c:v>223.476167704034</c:v>
                </c:pt>
                <c:pt idx="297">
                  <c:v>222.799599462655</c:v>
                </c:pt>
                <c:pt idx="298">
                  <c:v>222.116255450413</c:v>
                </c:pt>
                <c:pt idx="299">
                  <c:v>221.427211890045</c:v>
                </c:pt>
                <c:pt idx="300">
                  <c:v>220.733439261735</c:v>
                </c:pt>
                <c:pt idx="301">
                  <c:v>220.035814401488</c:v>
                </c:pt>
                <c:pt idx="302">
                  <c:v>219.335130935788</c:v>
                </c:pt>
                <c:pt idx="303">
                  <c:v>218.632108317024</c:v>
                </c:pt>
                <c:pt idx="304">
                  <c:v>217.927399677144</c:v>
                </c:pt>
                <c:pt idx="305">
                  <c:v>217.221598679186</c:v>
                </c:pt>
                <c:pt idx="306">
                  <c:v>216.515245515746</c:v>
                </c:pt>
                <c:pt idx="307">
                  <c:v>215.808832178504</c:v>
                </c:pt>
                <c:pt idx="308">
                  <c:v>215.10280710266</c:v>
                </c:pt>
                <c:pt idx="309">
                  <c:v>214.397579273418</c:v>
                </c:pt>
                <c:pt idx="310">
                  <c:v>213.693521867952</c:v>
                </c:pt>
                <c:pt idx="311">
                  <c:v>212.990975494938</c:v>
                </c:pt>
                <c:pt idx="312">
                  <c:v>212.290251084318</c:v>
                </c:pt>
                <c:pt idx="313">
                  <c:v>211.591632472111</c:v>
                </c:pt>
                <c:pt idx="314">
                  <c:v>210.895378718555</c:v>
                </c:pt>
                <c:pt idx="315">
                  <c:v>210.201726192341</c:v>
                </c:pt>
                <c:pt idx="316">
                  <c:v>209.510890449109</c:v>
                </c:pt>
                <c:pt idx="317">
                  <c:v>208.823067928451</c:v>
                </c:pt>
                <c:pt idx="318">
                  <c:v>208.138437490384</c:v>
                </c:pt>
                <c:pt idx="319">
                  <c:v>207.457161809444</c:v>
                </c:pt>
                <c:pt idx="320">
                  <c:v>206.779388642185</c:v>
                </c:pt>
                <c:pt idx="321">
                  <c:v>206.1052519818</c:v>
                </c:pt>
                <c:pt idx="322">
                  <c:v>205.43487311189</c:v>
                </c:pt>
                <c:pt idx="323">
                  <c:v>204.768361569868</c:v>
                </c:pt>
                <c:pt idx="324">
                  <c:v>204.105816029226</c:v>
                </c:pt>
                <c:pt idx="325">
                  <c:v>203.447325108785</c:v>
                </c:pt>
                <c:pt idx="326">
                  <c:v>202.79296811608</c:v>
                </c:pt>
                <c:pt idx="327">
                  <c:v>202.142815731211</c:v>
                </c:pt>
                <c:pt idx="328">
                  <c:v>201.496930636781</c:v>
                </c:pt>
                <c:pt idx="329">
                  <c:v>200.855368098895</c:v>
                </c:pt>
                <c:pt idx="330">
                  <c:v>200.21817650366</c:v>
                </c:pt>
                <c:pt idx="331">
                  <c:v>199.585397853152</c:v>
                </c:pt>
                <c:pt idx="332">
                  <c:v>198.9570682244</c:v>
                </c:pt>
                <c:pt idx="333">
                  <c:v>198.333218194543</c:v>
                </c:pt>
                <c:pt idx="334">
                  <c:v>197.713873235033</c:v>
                </c:pt>
                <c:pt idx="335">
                  <c:v>197.099054077447</c:v>
                </c:pt>
                <c:pt idx="336">
                  <c:v>196.488777053214</c:v>
                </c:pt>
                <c:pt idx="337">
                  <c:v>195.883054409368</c:v>
                </c:pt>
                <c:pt idx="338">
                  <c:v>195.28189460221</c:v>
                </c:pt>
                <c:pt idx="339">
                  <c:v>194.685302570604</c:v>
                </c:pt>
                <c:pt idx="340">
                  <c:v>194.093279990468</c:v>
                </c:pt>
                <c:pt idx="341">
                  <c:v>193.505825511882</c:v>
                </c:pt>
                <c:pt idx="342">
                  <c:v>192.922934980121</c:v>
                </c:pt>
                <c:pt idx="343">
                  <c:v>192.344601641781</c:v>
                </c:pt>
                <c:pt idx="344">
                  <c:v>191.770816337096</c:v>
                </c:pt>
                <c:pt idx="345">
                  <c:v>191.201567679438</c:v>
                </c:pt>
                <c:pt idx="346">
                  <c:v>190.63684222291</c:v>
                </c:pt>
                <c:pt idx="347">
                  <c:v>190.076624618868</c:v>
                </c:pt>
                <c:pt idx="348">
                  <c:v>189.520897762147</c:v>
                </c:pt>
                <c:pt idx="349">
                  <c:v>188.969642927705</c:v>
                </c:pt>
                <c:pt idx="350">
                  <c:v>188.422839898332</c:v>
                </c:pt>
                <c:pt idx="351">
                  <c:v>187.880467084034</c:v>
                </c:pt>
                <c:pt idx="352">
                  <c:v>187.342501633656</c:v>
                </c:pt>
                <c:pt idx="353">
                  <c:v>186.808919539253</c:v>
                </c:pt>
                <c:pt idx="354">
                  <c:v>186.279695733701</c:v>
                </c:pt>
                <c:pt idx="355">
                  <c:v>185.75480418198</c:v>
                </c:pt>
                <c:pt idx="356">
                  <c:v>185.234217966557</c:v>
                </c:pt>
                <c:pt idx="357">
                  <c:v>184.717909367234</c:v>
                </c:pt>
                <c:pt idx="358">
                  <c:v>184.205849935843</c:v>
                </c:pt>
                <c:pt idx="359">
                  <c:v>183.698010566093</c:v>
                </c:pt>
                <c:pt idx="360">
                  <c:v>183.194361558904</c:v>
                </c:pt>
                <c:pt idx="361">
                  <c:v>178.381494984884</c:v>
                </c:pt>
                <c:pt idx="362">
                  <c:v>173.952510226147</c:v>
                </c:pt>
                <c:pt idx="363">
                  <c:v>169.874606280969</c:v>
                </c:pt>
                <c:pt idx="364">
                  <c:v>166.116050822451</c:v>
                </c:pt>
                <c:pt idx="365">
                  <c:v>162.647173308441</c:v>
                </c:pt>
                <c:pt idx="366">
                  <c:v>159.440751513395</c:v>
                </c:pt>
                <c:pt idx="367">
                  <c:v>156.472081268869</c:v>
                </c:pt>
                <c:pt idx="368">
                  <c:v>153.718886101504</c:v>
                </c:pt>
                <c:pt idx="369">
                  <c:v>151.161151639645</c:v>
                </c:pt>
                <c:pt idx="370">
                  <c:v>148.780930546602</c:v>
                </c:pt>
                <c:pt idx="371">
                  <c:v>146.562142295891</c:v>
                </c:pt>
                <c:pt idx="372">
                  <c:v>144.490380295726</c:v>
                </c:pt>
                <c:pt idx="373">
                  <c:v>142.552732357425</c:v>
                </c:pt>
                <c:pt idx="374">
                  <c:v>140.737616922725</c:v>
                </c:pt>
                <c:pt idx="375">
                  <c:v>139.034635521839</c:v>
                </c:pt>
                <c:pt idx="376">
                  <c:v>137.434440909719</c:v>
                </c:pt>
                <c:pt idx="377">
                  <c:v>135.928619821312</c:v>
                </c:pt>
                <c:pt idx="378">
                  <c:v>134.509589071408</c:v>
                </c:pt>
                <c:pt idx="379">
                  <c:v>133.170503672004</c:v>
                </c:pt>
                <c:pt idx="380">
                  <c:v>131.905175675801</c:v>
                </c:pt>
                <c:pt idx="381">
                  <c:v>130.708002535727</c:v>
                </c:pt>
                <c:pt idx="382">
                  <c:v>129.573903872406</c:v>
                </c:pt>
                <c:pt idx="383">
                  <c:v>128.498265650066</c:v>
                </c:pt>
                <c:pt idx="384">
                  <c:v>127.47689086836</c:v>
                </c:pt>
                <c:pt idx="385">
                  <c:v>126.50595597876</c:v>
                </c:pt>
                <c:pt idx="386">
                  <c:v>125.581972327359</c:v>
                </c:pt>
                <c:pt idx="387">
                  <c:v>124.701752010246</c:v>
                </c:pt>
                <c:pt idx="388">
                  <c:v>123.862377603142</c:v>
                </c:pt>
                <c:pt idx="389">
                  <c:v>123.061175293941</c:v>
                </c:pt>
                <c:pt idx="390">
                  <c:v>122.29569100592</c:v>
                </c:pt>
                <c:pt idx="391">
                  <c:v>121.56366915129</c:v>
                </c:pt>
                <c:pt idx="392">
                  <c:v>120.863033700164</c:v>
                </c:pt>
                <c:pt idx="393">
                  <c:v>120.191871289781</c:v>
                </c:pt>
                <c:pt idx="394">
                  <c:v>119.54841613339</c:v>
                </c:pt>
                <c:pt idx="395">
                  <c:v>118.931036518397</c:v>
                </c:pt>
                <c:pt idx="396">
                  <c:v>118.338222709631</c:v>
                </c:pt>
                <c:pt idx="397">
                  <c:v>117.768576096457</c:v>
                </c:pt>
                <c:pt idx="398">
                  <c:v>117.220799442339</c:v>
                </c:pt>
                <c:pt idx="399">
                  <c:v>116.693688112821</c:v>
                </c:pt>
                <c:pt idx="400">
                  <c:v>116.186122172948</c:v>
                </c:pt>
                <c:pt idx="401">
                  <c:v>115.69705925831</c:v>
                </c:pt>
                <c:pt idx="402">
                  <c:v>115.225528135366</c:v>
                </c:pt>
                <c:pt idx="403">
                  <c:v>114.770622876709</c:v>
                </c:pt>
                <c:pt idx="404">
                  <c:v>114.331497585666</c:v>
                </c:pt>
                <c:pt idx="405">
                  <c:v>113.907361612274</c:v>
                </c:pt>
                <c:pt idx="406">
                  <c:v>113.497475209373</c:v>
                </c:pt>
                <c:pt idx="407">
                  <c:v>113.101145583399</c:v>
                </c:pt>
                <c:pt idx="408">
                  <c:v>112.717723299613</c:v>
                </c:pt>
                <c:pt idx="409">
                  <c:v>112.346599005998</c:v>
                </c:pt>
                <c:pt idx="410">
                  <c:v>111.987200444064</c:v>
                </c:pt>
                <c:pt idx="411">
                  <c:v>111.638989718225</c:v>
                </c:pt>
                <c:pt idx="412">
                  <c:v>111.301460798563</c:v>
                </c:pt>
                <c:pt idx="413">
                  <c:v>110.97413723445</c:v>
                </c:pt>
                <c:pt idx="414">
                  <c:v>110.656570058931</c:v>
                </c:pt>
                <c:pt idx="415">
                  <c:v>110.348335865874</c:v>
                </c:pt>
                <c:pt idx="416">
                  <c:v>110.049035043782</c:v>
                </c:pt>
                <c:pt idx="417">
                  <c:v>109.758290151806</c:v>
                </c:pt>
                <c:pt idx="418">
                  <c:v>109.475744425008</c:v>
                </c:pt>
                <c:pt idx="419">
                  <c:v>109.201060397197</c:v>
                </c:pt>
                <c:pt idx="420">
                  <c:v>108.933918630857</c:v>
                </c:pt>
                <c:pt idx="421">
                  <c:v>108.674016544716</c:v>
                </c:pt>
                <c:pt idx="422">
                  <c:v>108.421067330421</c:v>
                </c:pt>
                <c:pt idx="423">
                  <c:v>108.174798950645</c:v>
                </c:pt>
                <c:pt idx="424">
                  <c:v>107.934953211635</c:v>
                </c:pt>
                <c:pt idx="425">
                  <c:v>107.701284903946</c:v>
                </c:pt>
                <c:pt idx="426">
                  <c:v>107.473561005624</c:v>
                </c:pt>
                <c:pt idx="427">
                  <c:v>107.251559942689</c:v>
                </c:pt>
                <c:pt idx="428">
                  <c:v>107.035070902219</c:v>
                </c:pt>
                <c:pt idx="429">
                  <c:v>106.823893193766</c:v>
                </c:pt>
                <c:pt idx="430">
                  <c:v>106.617835655235</c:v>
                </c:pt>
                <c:pt idx="431">
                  <c:v>106.416716099689</c:v>
                </c:pt>
                <c:pt idx="432">
                  <c:v>106.220360799863</c:v>
                </c:pt>
                <c:pt idx="433">
                  <c:v>106.028604007453</c:v>
                </c:pt>
                <c:pt idx="434">
                  <c:v>105.841287504508</c:v>
                </c:pt>
                <c:pt idx="435">
                  <c:v>105.658260184455</c:v>
                </c:pt>
                <c:pt idx="436">
                  <c:v>105.479377660553</c:v>
                </c:pt>
                <c:pt idx="437">
                  <c:v>105.304501899686</c:v>
                </c:pt>
                <c:pt idx="438">
                  <c:v>105.13350087965</c:v>
                </c:pt>
                <c:pt idx="439">
                  <c:v>104.966248268193</c:v>
                </c:pt>
                <c:pt idx="440">
                  <c:v>104.802623122229</c:v>
                </c:pt>
                <c:pt idx="441">
                  <c:v>104.642509605785</c:v>
                </c:pt>
                <c:pt idx="442">
                  <c:v>104.48579672533</c:v>
                </c:pt>
                <c:pt idx="443">
                  <c:v>104.332378081272</c:v>
                </c:pt>
                <c:pt idx="444">
                  <c:v>104.182151634483</c:v>
                </c:pt>
                <c:pt idx="445">
                  <c:v>104.035019486816</c:v>
                </c:pt>
                <c:pt idx="446">
                  <c:v>103.89088767465</c:v>
                </c:pt>
                <c:pt idx="447">
                  <c:v>103.749665974571</c:v>
                </c:pt>
                <c:pt idx="448">
                  <c:v>103.611267720387</c:v>
                </c:pt>
                <c:pt idx="449">
                  <c:v>103.475609630698</c:v>
                </c:pt>
                <c:pt idx="450">
                  <c:v>103.342611646338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3343"/>
        <c:axId val="4422175"/>
      </c:scatterChart>
      <c:valAx>
        <c:axId val="1414618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55735903"/>
        <c:crossesAt val="0"/>
        <c:crossBetween val="midCat"/>
      </c:valAx>
      <c:valAx>
        <c:axId val="355735903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1461887"/>
        <c:crossesAt val="0.01"/>
        <c:crossBetween val="midCat"/>
      </c:valAx>
      <c:valAx>
        <c:axId val="4443343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22175"/>
        <c:crosses val="autoZero"/>
        <c:crossBetween val="midCat"/>
      </c:valAx>
      <c:valAx>
        <c:axId val="44221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43343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75434629324158"/>
          <c:y val="0.0983013939156593"/>
          <c:w val="0.857803116934035"/>
          <c:h val="0.730667435565291"/>
        </c:manualLayout>
      </c:layout>
      <c:scatterChart>
        <c:scatterStyle val="smooth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small signal'!$X$2:$X$452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small signal'!$AI$2:$AI$452</c:f>
              <c:numCache>
                <c:formatCode>General</c:formatCode>
                <c:ptCount val="451"/>
                <c:pt idx="0">
                  <c:v>26.0120206185162</c:v>
                </c:pt>
                <c:pt idx="1">
                  <c:v>26.0120420921803</c:v>
                </c:pt>
                <c:pt idx="2">
                  <c:v>26.0120656110155</c:v>
                </c:pt>
                <c:pt idx="3">
                  <c:v>26.0120911750383</c:v>
                </c:pt>
                <c:pt idx="4">
                  <c:v>26.0121187842666</c:v>
                </c:pt>
                <c:pt idx="5">
                  <c:v>26.0121484387195</c:v>
                </c:pt>
                <c:pt idx="6">
                  <c:v>26.0121801384179</c:v>
                </c:pt>
                <c:pt idx="7">
                  <c:v>26.0122138833839</c:v>
                </c:pt>
                <c:pt idx="8">
                  <c:v>26.0122496736411</c:v>
                </c:pt>
                <c:pt idx="9">
                  <c:v>26.0122875092145</c:v>
                </c:pt>
                <c:pt idx="10">
                  <c:v>26.0123273901304</c:v>
                </c:pt>
                <c:pt idx="11">
                  <c:v>26.0123693164169</c:v>
                </c:pt>
                <c:pt idx="12">
                  <c:v>26.0124132881032</c:v>
                </c:pt>
                <c:pt idx="13">
                  <c:v>26.01245930522</c:v>
                </c:pt>
                <c:pt idx="14">
                  <c:v>26.0125073677996</c:v>
                </c:pt>
                <c:pt idx="15">
                  <c:v>26.0125574758753</c:v>
                </c:pt>
                <c:pt idx="16">
                  <c:v>26.0126096294824</c:v>
                </c:pt>
                <c:pt idx="17">
                  <c:v>26.0126638286573</c:v>
                </c:pt>
                <c:pt idx="18">
                  <c:v>26.0127200734378</c:v>
                </c:pt>
                <c:pt idx="19">
                  <c:v>26.0127783638632</c:v>
                </c:pt>
                <c:pt idx="20">
                  <c:v>26.0128386999743</c:v>
                </c:pt>
                <c:pt idx="21">
                  <c:v>26.0129010818132</c:v>
                </c:pt>
                <c:pt idx="22">
                  <c:v>26.0129655094236</c:v>
                </c:pt>
                <c:pt idx="23">
                  <c:v>26.0130319828505</c:v>
                </c:pt>
                <c:pt idx="24">
                  <c:v>26.0131005021403</c:v>
                </c:pt>
                <c:pt idx="25">
                  <c:v>26.013171067341</c:v>
                </c:pt>
                <c:pt idx="26">
                  <c:v>26.0132436785019</c:v>
                </c:pt>
                <c:pt idx="27">
                  <c:v>26.0133183356736</c:v>
                </c:pt>
                <c:pt idx="28">
                  <c:v>26.0133950389085</c:v>
                </c:pt>
                <c:pt idx="29">
                  <c:v>26.0134737882601</c:v>
                </c:pt>
                <c:pt idx="30">
                  <c:v>26.0135545837835</c:v>
                </c:pt>
                <c:pt idx="31">
                  <c:v>26.0136374255351</c:v>
                </c:pt>
                <c:pt idx="32">
                  <c:v>26.013722313573</c:v>
                </c:pt>
                <c:pt idx="33">
                  <c:v>26.0138092479563</c:v>
                </c:pt>
                <c:pt idx="34">
                  <c:v>26.0138982287459</c:v>
                </c:pt>
                <c:pt idx="35">
                  <c:v>26.0139892560041</c:v>
                </c:pt>
                <c:pt idx="36">
                  <c:v>26.0140823297943</c:v>
                </c:pt>
                <c:pt idx="37">
                  <c:v>26.0141774501818</c:v>
                </c:pt>
                <c:pt idx="38">
                  <c:v>26.014274617233</c:v>
                </c:pt>
                <c:pt idx="39">
                  <c:v>26.0143738310159</c:v>
                </c:pt>
                <c:pt idx="40">
                  <c:v>26.0144750915998</c:v>
                </c:pt>
                <c:pt idx="41">
                  <c:v>26.0145783990556</c:v>
                </c:pt>
                <c:pt idx="42">
                  <c:v>26.0146837534554</c:v>
                </c:pt>
                <c:pt idx="43">
                  <c:v>26.014791154873</c:v>
                </c:pt>
                <c:pt idx="44">
                  <c:v>26.0149006033834</c:v>
                </c:pt>
                <c:pt idx="45">
                  <c:v>26.0150120990633</c:v>
                </c:pt>
                <c:pt idx="46">
                  <c:v>26.0151256419904</c:v>
                </c:pt>
                <c:pt idx="47">
                  <c:v>26.0152412322444</c:v>
                </c:pt>
                <c:pt idx="48">
                  <c:v>26.015358869906</c:v>
                </c:pt>
                <c:pt idx="49">
                  <c:v>26.0154785550574</c:v>
                </c:pt>
                <c:pt idx="50">
                  <c:v>26.0156002877825</c:v>
                </c:pt>
                <c:pt idx="51">
                  <c:v>26.0157240681662</c:v>
                </c:pt>
                <c:pt idx="52">
                  <c:v>26.0158498962954</c:v>
                </c:pt>
                <c:pt idx="53">
                  <c:v>26.0159777722578</c:v>
                </c:pt>
                <c:pt idx="54">
                  <c:v>26.016107696143</c:v>
                </c:pt>
                <c:pt idx="55">
                  <c:v>26.0162396680419</c:v>
                </c:pt>
                <c:pt idx="56">
                  <c:v>26.0163736880467</c:v>
                </c:pt>
                <c:pt idx="57">
                  <c:v>26.0165097562514</c:v>
                </c:pt>
                <c:pt idx="58">
                  <c:v>26.0166478727509</c:v>
                </c:pt>
                <c:pt idx="59">
                  <c:v>26.0167880376421</c:v>
                </c:pt>
                <c:pt idx="60">
                  <c:v>26.0169302510228</c:v>
                </c:pt>
                <c:pt idx="61">
                  <c:v>26.0170745129927</c:v>
                </c:pt>
                <c:pt idx="62">
                  <c:v>26.0172208236527</c:v>
                </c:pt>
                <c:pt idx="63">
                  <c:v>26.0173691831052</c:v>
                </c:pt>
                <c:pt idx="64">
                  <c:v>26.0175195914539</c:v>
                </c:pt>
                <c:pt idx="65">
                  <c:v>26.0176720488042</c:v>
                </c:pt>
                <c:pt idx="66">
                  <c:v>26.0178265552626</c:v>
                </c:pt>
                <c:pt idx="67">
                  <c:v>26.0179831109375</c:v>
                </c:pt>
                <c:pt idx="68">
                  <c:v>26.0181417159382</c:v>
                </c:pt>
                <c:pt idx="69">
                  <c:v>26.0183023703759</c:v>
                </c:pt>
                <c:pt idx="70">
                  <c:v>26.0184650743629</c:v>
                </c:pt>
                <c:pt idx="71">
                  <c:v>26.0186298280132</c:v>
                </c:pt>
                <c:pt idx="72">
                  <c:v>26.0187966314421</c:v>
                </c:pt>
                <c:pt idx="73">
                  <c:v>26.0189654847664</c:v>
                </c:pt>
                <c:pt idx="74">
                  <c:v>26.0191363881042</c:v>
                </c:pt>
                <c:pt idx="75">
                  <c:v>26.0193093415752</c:v>
                </c:pt>
                <c:pt idx="76">
                  <c:v>26.0194843453004</c:v>
                </c:pt>
                <c:pt idx="77">
                  <c:v>26.0196613994025</c:v>
                </c:pt>
                <c:pt idx="78">
                  <c:v>26.0198405040054</c:v>
                </c:pt>
                <c:pt idx="79">
                  <c:v>26.0200216592345</c:v>
                </c:pt>
                <c:pt idx="80">
                  <c:v>26.0202048652167</c:v>
                </c:pt>
                <c:pt idx="81">
                  <c:v>26.0203901220801</c:v>
                </c:pt>
                <c:pt idx="82">
                  <c:v>26.0205774299547</c:v>
                </c:pt>
                <c:pt idx="83">
                  <c:v>26.0207667889715</c:v>
                </c:pt>
                <c:pt idx="84">
                  <c:v>26.0209581992633</c:v>
                </c:pt>
                <c:pt idx="85">
                  <c:v>26.0211516609639</c:v>
                </c:pt>
                <c:pt idx="86">
                  <c:v>26.021347174209</c:v>
                </c:pt>
                <c:pt idx="87">
                  <c:v>26.0215447391356</c:v>
                </c:pt>
                <c:pt idx="88">
                  <c:v>26.0217443558819</c:v>
                </c:pt>
                <c:pt idx="89">
                  <c:v>26.021946024588</c:v>
                </c:pt>
                <c:pt idx="90">
                  <c:v>26.0221497453949</c:v>
                </c:pt>
                <c:pt idx="91">
                  <c:v>26.0242998511334</c:v>
                </c:pt>
                <c:pt idx="92">
                  <c:v>26.0266553331247</c:v>
                </c:pt>
                <c:pt idx="93">
                  <c:v>26.0292163565528</c:v>
                </c:pt>
                <c:pt idx="94">
                  <c:v>26.0319831011314</c:v>
                </c:pt>
                <c:pt idx="95">
                  <c:v>26.0349557611463</c:v>
                </c:pt>
                <c:pt idx="96">
                  <c:v>26.0381345454996</c:v>
                </c:pt>
                <c:pt idx="97">
                  <c:v>26.0415196777591</c:v>
                </c:pt>
                <c:pt idx="98">
                  <c:v>26.0451113962099</c:v>
                </c:pt>
                <c:pt idx="99">
                  <c:v>26.0489099539107</c:v>
                </c:pt>
                <c:pt idx="100">
                  <c:v>26.0529156187521</c:v>
                </c:pt>
                <c:pt idx="101">
                  <c:v>26.05712867352</c:v>
                </c:pt>
                <c:pt idx="102">
                  <c:v>26.0615494159615</c:v>
                </c:pt>
                <c:pt idx="103">
                  <c:v>26.0661781588548</c:v>
                </c:pt>
                <c:pt idx="104">
                  <c:v>26.0710152300834</c:v>
                </c:pt>
                <c:pt idx="105">
                  <c:v>26.0760609727124</c:v>
                </c:pt>
                <c:pt idx="106">
                  <c:v>26.0813157450703</c:v>
                </c:pt>
                <c:pt idx="107">
                  <c:v>26.0867799208334</c:v>
                </c:pt>
                <c:pt idx="108">
                  <c:v>26.0924538891145</c:v>
                </c:pt>
                <c:pt idx="109">
                  <c:v>26.0983380545554</c:v>
                </c:pt>
                <c:pt idx="110">
                  <c:v>26.1044328374231</c:v>
                </c:pt>
                <c:pt idx="111">
                  <c:v>26.1107386737105</c:v>
                </c:pt>
                <c:pt idx="112">
                  <c:v>26.1172560152399</c:v>
                </c:pt>
                <c:pt idx="113">
                  <c:v>26.1239853297724</c:v>
                </c:pt>
                <c:pt idx="114">
                  <c:v>26.1309271011195</c:v>
                </c:pt>
                <c:pt idx="115">
                  <c:v>26.1380818292604</c:v>
                </c:pt>
                <c:pt idx="116">
                  <c:v>26.1454500304623</c:v>
                </c:pt>
                <c:pt idx="117">
                  <c:v>26.1530322374061</c:v>
                </c:pt>
                <c:pt idx="118">
                  <c:v>26.1608289993154</c:v>
                </c:pt>
                <c:pt idx="119">
                  <c:v>26.1688408820909</c:v>
                </c:pt>
                <c:pt idx="120">
                  <c:v>26.1770684684486</c:v>
                </c:pt>
                <c:pt idx="121">
                  <c:v>26.1855123580625</c:v>
                </c:pt>
                <c:pt idx="122">
                  <c:v>26.1941731677127</c:v>
                </c:pt>
                <c:pt idx="123">
                  <c:v>26.2030515314375</c:v>
                </c:pt>
                <c:pt idx="124">
                  <c:v>26.2121481006904</c:v>
                </c:pt>
                <c:pt idx="125">
                  <c:v>26.2214635445022</c:v>
                </c:pt>
                <c:pt idx="126">
                  <c:v>26.2309985496482</c:v>
                </c:pt>
                <c:pt idx="127">
                  <c:v>26.2407538208194</c:v>
                </c:pt>
                <c:pt idx="128">
                  <c:v>26.2507300808007</c:v>
                </c:pt>
                <c:pt idx="129">
                  <c:v>26.2609280706524</c:v>
                </c:pt>
                <c:pt idx="130">
                  <c:v>26.2713485498983</c:v>
                </c:pt>
                <c:pt idx="131">
                  <c:v>26.2819922967187</c:v>
                </c:pt>
                <c:pt idx="132">
                  <c:v>26.2928601081492</c:v>
                </c:pt>
                <c:pt idx="133">
                  <c:v>26.3039528002849</c:v>
                </c:pt>
                <c:pt idx="134">
                  <c:v>26.3152712084903</c:v>
                </c:pt>
                <c:pt idx="135">
                  <c:v>26.3268161876158</c:v>
                </c:pt>
                <c:pt idx="136">
                  <c:v>26.3385886122192</c:v>
                </c:pt>
                <c:pt idx="137">
                  <c:v>26.3505893767938</c:v>
                </c:pt>
                <c:pt idx="138">
                  <c:v>26.3628193960027</c:v>
                </c:pt>
                <c:pt idx="139">
                  <c:v>26.37527960492</c:v>
                </c:pt>
                <c:pt idx="140">
                  <c:v>26.3879709592772</c:v>
                </c:pt>
                <c:pt idx="141">
                  <c:v>26.4008944357177</c:v>
                </c:pt>
                <c:pt idx="142">
                  <c:v>26.4140510320574</c:v>
                </c:pt>
                <c:pt idx="143">
                  <c:v>26.4274417675519</c:v>
                </c:pt>
                <c:pt idx="144">
                  <c:v>26.441067683172</c:v>
                </c:pt>
                <c:pt idx="145">
                  <c:v>26.4549298418848</c:v>
                </c:pt>
                <c:pt idx="146">
                  <c:v>26.469029328944</c:v>
                </c:pt>
                <c:pt idx="147">
                  <c:v>26.4833672521865</c:v>
                </c:pt>
                <c:pt idx="148">
                  <c:v>26.4979447423373</c:v>
                </c:pt>
                <c:pt idx="149">
                  <c:v>26.5127629533227</c:v>
                </c:pt>
                <c:pt idx="150">
                  <c:v>26.5278230625904</c:v>
                </c:pt>
                <c:pt idx="151">
                  <c:v>26.5431262714402</c:v>
                </c:pt>
                <c:pt idx="152">
                  <c:v>26.5586738053604</c:v>
                </c:pt>
                <c:pt idx="153">
                  <c:v>26.5744669143756</c:v>
                </c:pt>
                <c:pt idx="154">
                  <c:v>26.5905068734017</c:v>
                </c:pt>
                <c:pt idx="155">
                  <c:v>26.606794982611</c:v>
                </c:pt>
                <c:pt idx="156">
                  <c:v>26.6233325678064</c:v>
                </c:pt>
                <c:pt idx="157">
                  <c:v>26.6401209808053</c:v>
                </c:pt>
                <c:pt idx="158">
                  <c:v>26.6571615998337</c:v>
                </c:pt>
                <c:pt idx="159">
                  <c:v>26.6744558299296</c:v>
                </c:pt>
                <c:pt idx="160">
                  <c:v>26.6920051033583</c:v>
                </c:pt>
                <c:pt idx="161">
                  <c:v>26.7098108800367</c:v>
                </c:pt>
                <c:pt idx="162">
                  <c:v>26.72787464797</c:v>
                </c:pt>
                <c:pt idx="163">
                  <c:v>26.7461979236988</c:v>
                </c:pt>
                <c:pt idx="164">
                  <c:v>26.7647822527583</c:v>
                </c:pt>
                <c:pt idx="165">
                  <c:v>26.7836292101484</c:v>
                </c:pt>
                <c:pt idx="166">
                  <c:v>26.802740400818</c:v>
                </c:pt>
                <c:pt idx="167">
                  <c:v>26.8221174601592</c:v>
                </c:pt>
                <c:pt idx="168">
                  <c:v>26.8417620545164</c:v>
                </c:pt>
                <c:pt idx="169">
                  <c:v>26.861675881708</c:v>
                </c:pt>
                <c:pt idx="170">
                  <c:v>26.881860671561</c:v>
                </c:pt>
                <c:pt idx="171">
                  <c:v>26.9023181864609</c:v>
                </c:pt>
                <c:pt idx="172">
                  <c:v>26.9230502219144</c:v>
                </c:pt>
                <c:pt idx="173">
                  <c:v>26.9440586071283</c:v>
                </c:pt>
                <c:pt idx="174">
                  <c:v>26.9653452056024</c:v>
                </c:pt>
                <c:pt idx="175">
                  <c:v>26.986911915739</c:v>
                </c:pt>
                <c:pt idx="176">
                  <c:v>27.0087606714674</c:v>
                </c:pt>
                <c:pt idx="177">
                  <c:v>27.0308934428861</c:v>
                </c:pt>
                <c:pt idx="178">
                  <c:v>27.0533122369205</c:v>
                </c:pt>
                <c:pt idx="179">
                  <c:v>27.0760190979999</c:v>
                </c:pt>
                <c:pt idx="180">
                  <c:v>27.0990161087509</c:v>
                </c:pt>
                <c:pt idx="181">
                  <c:v>27.3454314230847</c:v>
                </c:pt>
                <c:pt idx="182">
                  <c:v>27.6234663068039</c:v>
                </c:pt>
                <c:pt idx="183">
                  <c:v>27.9359663242265</c:v>
                </c:pt>
                <c:pt idx="184">
                  <c:v>28.2863765176486</c:v>
                </c:pt>
                <c:pt idx="185">
                  <c:v>28.6788929624864</c:v>
                </c:pt>
                <c:pt idx="186">
                  <c:v>29.118667856272</c:v>
                </c:pt>
                <c:pt idx="187">
                  <c:v>29.6120916761875</c:v>
                </c:pt>
                <c:pt idx="188">
                  <c:v>30.1671887426188</c:v>
                </c:pt>
                <c:pt idx="189">
                  <c:v>30.7941836474639</c:v>
                </c:pt>
                <c:pt idx="190">
                  <c:v>31.5063316889098</c:v>
                </c:pt>
                <c:pt idx="191">
                  <c:v>32.3211679868559</c:v>
                </c:pt>
                <c:pt idx="192">
                  <c:v>33.2624370916387</c:v>
                </c:pt>
                <c:pt idx="193">
                  <c:v>34.3631471406953</c:v>
                </c:pt>
                <c:pt idx="194">
                  <c:v>35.6704609097249</c:v>
                </c:pt>
                <c:pt idx="195">
                  <c:v>37.2532406054908</c:v>
                </c:pt>
                <c:pt idx="196">
                  <c:v>39.2107678750143</c:v>
                </c:pt>
                <c:pt idx="197">
                  <c:v>41.6595437694746</c:v>
                </c:pt>
                <c:pt idx="198">
                  <c:v>44.5121689430651</c:v>
                </c:pt>
                <c:pt idx="199">
                  <c:v>46.2606921349269</c:v>
                </c:pt>
                <c:pt idx="200">
                  <c:v>44.504130270207</c:v>
                </c:pt>
                <c:pt idx="201">
                  <c:v>41.3532391643444</c:v>
                </c:pt>
                <c:pt idx="202">
                  <c:v>38.5527677093338</c:v>
                </c:pt>
                <c:pt idx="203">
                  <c:v>36.251744319973</c:v>
                </c:pt>
                <c:pt idx="204">
                  <c:v>34.3364808676114</c:v>
                </c:pt>
                <c:pt idx="205">
                  <c:v>32.7042809675932</c:v>
                </c:pt>
                <c:pt idx="206">
                  <c:v>31.2833993164988</c:v>
                </c:pt>
                <c:pt idx="207">
                  <c:v>30.0246924243055</c:v>
                </c:pt>
                <c:pt idx="208">
                  <c:v>28.8937946427558</c:v>
                </c:pt>
                <c:pt idx="209">
                  <c:v>27.8659924759177</c:v>
                </c:pt>
                <c:pt idx="210">
                  <c:v>26.9230221156958</c:v>
                </c:pt>
                <c:pt idx="211">
                  <c:v>26.0510498609326</c:v>
                </c:pt>
                <c:pt idx="212">
                  <c:v>25.2393678097415</c:v>
                </c:pt>
                <c:pt idx="213">
                  <c:v>24.479528623551</c:v>
                </c:pt>
                <c:pt idx="214">
                  <c:v>23.764756393261</c:v>
                </c:pt>
                <c:pt idx="215">
                  <c:v>23.0895356844673</c:v>
                </c:pt>
                <c:pt idx="216">
                  <c:v>22.449318495857</c:v>
                </c:pt>
                <c:pt idx="217">
                  <c:v>21.8403111024129</c:v>
                </c:pt>
                <c:pt idx="218">
                  <c:v>21.2593161999699</c:v>
                </c:pt>
                <c:pt idx="219">
                  <c:v>20.7036140944142</c:v>
                </c:pt>
                <c:pt idx="220">
                  <c:v>20.1708719569245</c:v>
                </c:pt>
                <c:pt idx="221">
                  <c:v>19.6590735863618</c:v>
                </c:pt>
                <c:pt idx="222">
                  <c:v>19.1664643811574</c:v>
                </c:pt>
                <c:pt idx="223">
                  <c:v>18.6915077467989</c:v>
                </c:pt>
                <c:pt idx="224">
                  <c:v>18.2328502098637</c:v>
                </c:pt>
                <c:pt idx="225">
                  <c:v>17.7892932376788</c:v>
                </c:pt>
                <c:pt idx="226">
                  <c:v>17.359770277729</c:v>
                </c:pt>
                <c:pt idx="227">
                  <c:v>16.9433279003148</c:v>
                </c:pt>
                <c:pt idx="228">
                  <c:v>16.5391101963065</c:v>
                </c:pt>
                <c:pt idx="229">
                  <c:v>16.1463457791044</c:v>
                </c:pt>
                <c:pt idx="230">
                  <c:v>15.7643368865702</c:v>
                </c:pt>
                <c:pt idx="231">
                  <c:v>15.3924501888292</c:v>
                </c:pt>
                <c:pt idx="232">
                  <c:v>15.0301089913849</c:v>
                </c:pt>
                <c:pt idx="233">
                  <c:v>14.6767865869142</c:v>
                </c:pt>
                <c:pt idx="234">
                  <c:v>14.3320005584566</c:v>
                </c:pt>
                <c:pt idx="235">
                  <c:v>13.9953078751029</c:v>
                </c:pt>
                <c:pt idx="236">
                  <c:v>13.6663006513839</c:v>
                </c:pt>
                <c:pt idx="237">
                  <c:v>13.3446024653234</c:v>
                </c:pt>
                <c:pt idx="238">
                  <c:v>13.0298651490022</c:v>
                </c:pt>
                <c:pt idx="239">
                  <c:v>12.7217659805878</c:v>
                </c:pt>
                <c:pt idx="240">
                  <c:v>12.4200052189405</c:v>
                </c:pt>
                <c:pt idx="241">
                  <c:v>12.124303931742</c:v>
                </c:pt>
                <c:pt idx="242">
                  <c:v>11.8344020760978</c:v>
                </c:pt>
                <c:pt idx="243">
                  <c:v>11.5500567971134</c:v>
                </c:pt>
                <c:pt idx="244">
                  <c:v>11.2710409153198</c:v>
                </c:pt>
                <c:pt idx="245">
                  <c:v>10.9971415782719</c:v>
                </c:pt>
                <c:pt idx="246">
                  <c:v>10.7281590553248</c:v>
                </c:pt>
                <c:pt idx="247">
                  <c:v>10.4639056576635</c:v>
                </c:pt>
                <c:pt idx="248">
                  <c:v>10.2042047682301</c:v>
                </c:pt>
                <c:pt idx="249">
                  <c:v>9.94888996834278</c:v>
                </c:pt>
                <c:pt idx="250">
                  <c:v>9.69780424962574</c:v>
                </c:pt>
                <c:pt idx="251">
                  <c:v>9.45079930139617</c:v>
                </c:pt>
                <c:pt idx="252">
                  <c:v>9.2077348649652</c:v>
                </c:pt>
                <c:pt idx="253">
                  <c:v>8.96847814741598</c:v>
                </c:pt>
                <c:pt idx="254">
                  <c:v>8.73290328837217</c:v>
                </c:pt>
                <c:pt idx="255">
                  <c:v>8.50089087408124</c:v>
                </c:pt>
                <c:pt idx="256">
                  <c:v>8.27232749383633</c:v>
                </c:pt>
                <c:pt idx="257">
                  <c:v>8.04710533436116</c:v>
                </c:pt>
                <c:pt idx="258">
                  <c:v>7.82512180830298</c:v>
                </c:pt>
                <c:pt idx="259">
                  <c:v>7.60627921342706</c:v>
                </c:pt>
                <c:pt idx="260">
                  <c:v>7.39048441950183</c:v>
                </c:pt>
                <c:pt idx="261">
                  <c:v>7.17764858019778</c:v>
                </c:pt>
                <c:pt idx="262">
                  <c:v>6.96768686762679</c:v>
                </c:pt>
                <c:pt idx="263">
                  <c:v>6.76051822740472</c:v>
                </c:pt>
                <c:pt idx="264">
                  <c:v>6.55606515234918</c:v>
                </c:pt>
                <c:pt idx="265">
                  <c:v>6.3542534731246</c:v>
                </c:pt>
                <c:pt idx="266">
                  <c:v>6.1550121643244</c:v>
                </c:pt>
                <c:pt idx="267">
                  <c:v>5.95827316463135</c:v>
                </c:pt>
                <c:pt idx="268">
                  <c:v>5.76397120984151</c:v>
                </c:pt>
                <c:pt idx="269">
                  <c:v>5.57204367765164</c:v>
                </c:pt>
                <c:pt idx="270">
                  <c:v>5.38243044322301</c:v>
                </c:pt>
                <c:pt idx="271">
                  <c:v>3.60189826226841</c:v>
                </c:pt>
                <c:pt idx="272">
                  <c:v>2.00098279001286</c:v>
                </c:pt>
                <c:pt idx="273">
                  <c:v>0.545938860871917</c:v>
                </c:pt>
                <c:pt idx="274">
                  <c:v>-0.787993127457579</c:v>
                </c:pt>
                <c:pt idx="275">
                  <c:v>-2.01957219624975</c:v>
                </c:pt>
                <c:pt idx="276">
                  <c:v>-3.16338423086361</c:v>
                </c:pt>
                <c:pt idx="277">
                  <c:v>-4.23101544950243</c:v>
                </c:pt>
                <c:pt idx="278">
                  <c:v>-5.23183601490484</c:v>
                </c:pt>
                <c:pt idx="279">
                  <c:v>-6.1735406986136</c:v>
                </c:pt>
                <c:pt idx="280">
                  <c:v>-7.06253239912988</c:v>
                </c:pt>
                <c:pt idx="281">
                  <c:v>-7.9042007339756</c:v>
                </c:pt>
                <c:pt idx="282">
                  <c:v>-8.7031286288128</c:v>
                </c:pt>
                <c:pt idx="283">
                  <c:v>-9.46324830436178</c:v>
                </c:pt>
                <c:pt idx="284">
                  <c:v>-10.1879609484141</c:v>
                </c:pt>
                <c:pt idx="285">
                  <c:v>-10.8802298383831</c:v>
                </c:pt>
                <c:pt idx="286">
                  <c:v>-11.5426537300998</c:v>
                </c:pt>
                <c:pt idx="287">
                  <c:v>-12.17752535956</c:v>
                </c:pt>
                <c:pt idx="288">
                  <c:v>-12.7868785625582</c:v>
                </c:pt>
                <c:pt idx="289">
                  <c:v>-13.3725265856601</c:v>
                </c:pt>
                <c:pt idx="290">
                  <c:v>-13.9360935042911</c:v>
                </c:pt>
                <c:pt idx="291">
                  <c:v>-14.4790401922193</c:v>
                </c:pt>
                <c:pt idx="292">
                  <c:v>-15.0026859438881</c:v>
                </c:pt>
                <c:pt idx="293">
                  <c:v>-15.5082265985797</c:v>
                </c:pt>
                <c:pt idx="294">
                  <c:v>-15.9967498272269</c:v>
                </c:pt>
                <c:pt idx="295">
                  <c:v>-16.4692481009164</c:v>
                </c:pt>
                <c:pt idx="296">
                  <c:v>-16.9266297522208</c:v>
                </c:pt>
                <c:pt idx="297">
                  <c:v>-17.3697284575786</c:v>
                </c:pt>
                <c:pt idx="298">
                  <c:v>-17.7993114046727</c:v>
                </c:pt>
                <c:pt idx="299">
                  <c:v>-18.2160863585302</c:v>
                </c:pt>
                <c:pt idx="300">
                  <c:v>-18.6207078005054</c:v>
                </c:pt>
                <c:pt idx="301">
                  <c:v>-19.0137822829294</c:v>
                </c:pt>
                <c:pt idx="302">
                  <c:v>-19.3958731171454</c:v>
                </c:pt>
                <c:pt idx="303">
                  <c:v>-19.767504492508</c:v>
                </c:pt>
                <c:pt idx="304">
                  <c:v>-20.1291651076288</c:v>
                </c:pt>
                <c:pt idx="305">
                  <c:v>-20.4813113819129</c:v>
                </c:pt>
                <c:pt idx="306">
                  <c:v>-20.824370304588</c:v>
                </c:pt>
                <c:pt idx="307">
                  <c:v>-21.1587419695371</c:v>
                </c:pt>
                <c:pt idx="308">
                  <c:v>-21.484801836886</c:v>
                </c:pt>
                <c:pt idx="309">
                  <c:v>-21.8029027562039</c:v>
                </c:pt>
                <c:pt idx="310">
                  <c:v>-22.113376781091</c:v>
                </c:pt>
                <c:pt idx="311">
                  <c:v>-22.4165368006756</c:v>
                </c:pt>
                <c:pt idx="312">
                  <c:v>-22.7126780099719</c:v>
                </c:pt>
                <c:pt idx="313">
                  <c:v>-23.002079238036</c:v>
                </c:pt>
                <c:pt idx="314">
                  <c:v>-23.2850041503114</c:v>
                </c:pt>
                <c:pt idx="315">
                  <c:v>-23.5617023393869</c:v>
                </c:pt>
                <c:pt idx="316">
                  <c:v>-23.832410316549</c:v>
                </c:pt>
                <c:pt idx="317">
                  <c:v>-24.0973524149317</c:v>
                </c:pt>
                <c:pt idx="318">
                  <c:v>-24.3567416137166</c:v>
                </c:pt>
                <c:pt idx="319">
                  <c:v>-24.6107802916736</c:v>
                </c:pt>
                <c:pt idx="320">
                  <c:v>-24.8596609173308</c:v>
                </c:pt>
                <c:pt idx="321">
                  <c:v>-25.103566682196</c:v>
                </c:pt>
                <c:pt idx="322">
                  <c:v>-25.3426720827003</c:v>
                </c:pt>
                <c:pt idx="323">
                  <c:v>-25.5771434558851</c:v>
                </c:pt>
                <c:pt idx="324">
                  <c:v>-25.8071394732822</c:v>
                </c:pt>
                <c:pt idx="325">
                  <c:v>-26.0328115969423</c:v>
                </c:pt>
                <c:pt idx="326">
                  <c:v>-26.2543045011338</c:v>
                </c:pt>
                <c:pt idx="327">
                  <c:v>-26.4717564628535</c:v>
                </c:pt>
                <c:pt idx="328">
                  <c:v>-26.6852997239544</c:v>
                </c:pt>
                <c:pt idx="329">
                  <c:v>-26.8950608274056</c:v>
                </c:pt>
                <c:pt idx="330">
                  <c:v>-27.1011609299351</c:v>
                </c:pt>
                <c:pt idx="331">
                  <c:v>-27.3037160930819</c:v>
                </c:pt>
                <c:pt idx="332">
                  <c:v>-27.5028375544769</c:v>
                </c:pt>
                <c:pt idx="333">
                  <c:v>-27.6986319809948</c:v>
                </c:pt>
                <c:pt idx="334">
                  <c:v>-27.8912017052578</c:v>
                </c:pt>
                <c:pt idx="335">
                  <c:v>-28.0806449468298</c:v>
                </c:pt>
                <c:pt idx="336">
                  <c:v>-28.2670560193149</c:v>
                </c:pt>
                <c:pt idx="337">
                  <c:v>-28.450525524458</c:v>
                </c:pt>
                <c:pt idx="338">
                  <c:v>-28.6311405342456</c:v>
                </c:pt>
                <c:pt idx="339">
                  <c:v>-28.8089847619157</c:v>
                </c:pt>
                <c:pt idx="340">
                  <c:v>-28.9841387227015</c:v>
                </c:pt>
                <c:pt idx="341">
                  <c:v>-29.1566798850631</c:v>
                </c:pt>
                <c:pt idx="342">
                  <c:v>-29.3266828130947</c:v>
                </c:pt>
                <c:pt idx="343">
                  <c:v>-29.494219300737</c:v>
                </c:pt>
                <c:pt idx="344">
                  <c:v>-29.6593584983679</c:v>
                </c:pt>
                <c:pt idx="345">
                  <c:v>-29.822167032303</c:v>
                </c:pt>
                <c:pt idx="346">
                  <c:v>-29.9827091176856</c:v>
                </c:pt>
                <c:pt idx="347">
                  <c:v>-30.1410466652139</c:v>
                </c:pt>
                <c:pt idx="348">
                  <c:v>-30.297239382113</c:v>
                </c:pt>
                <c:pt idx="349">
                  <c:v>-30.4513448677297</c:v>
                </c:pt>
                <c:pt idx="350">
                  <c:v>-30.6034187040953</c:v>
                </c:pt>
                <c:pt idx="351">
                  <c:v>-30.753514541779</c:v>
                </c:pt>
                <c:pt idx="352">
                  <c:v>-30.9016841813271</c:v>
                </c:pt>
                <c:pt idx="353">
                  <c:v>-31.0479776505622</c:v>
                </c:pt>
                <c:pt idx="354">
                  <c:v>-31.1924432779958</c:v>
                </c:pt>
                <c:pt idx="355">
                  <c:v>-31.3351277625901</c:v>
                </c:pt>
                <c:pt idx="356">
                  <c:v>-31.4760762400862</c:v>
                </c:pt>
                <c:pt idx="357">
                  <c:v>-31.615332346103</c:v>
                </c:pt>
                <c:pt idx="358">
                  <c:v>-31.752938276193</c:v>
                </c:pt>
                <c:pt idx="359">
                  <c:v>-31.8889348430323</c:v>
                </c:pt>
                <c:pt idx="360">
                  <c:v>-32.0233615309076</c:v>
                </c:pt>
                <c:pt idx="361">
                  <c:v>-33.2891189828966</c:v>
                </c:pt>
                <c:pt idx="362">
                  <c:v>-34.4331871816141</c:v>
                </c:pt>
                <c:pt idx="363">
                  <c:v>-35.4794495196978</c:v>
                </c:pt>
                <c:pt idx="364">
                  <c:v>-36.4457780831721</c:v>
                </c:pt>
                <c:pt idx="365">
                  <c:v>-37.3457617223573</c:v>
                </c:pt>
                <c:pt idx="366">
                  <c:v>-38.1898833164841</c:v>
                </c:pt>
                <c:pt idx="367">
                  <c:v>-38.9863386835418</c:v>
                </c:pt>
                <c:pt idx="368">
                  <c:v>-39.7416164292801</c:v>
                </c:pt>
                <c:pt idx="369">
                  <c:v>-40.4609149412482</c:v>
                </c:pt>
                <c:pt idx="370">
                  <c:v>-41.1484464223407</c:v>
                </c:pt>
                <c:pt idx="371">
                  <c:v>-41.8076613194557</c:v>
                </c:pt>
                <c:pt idx="372">
                  <c:v>-42.4414158545318</c:v>
                </c:pt>
                <c:pt idx="373">
                  <c:v>-43.0520983672584</c:v>
                </c:pt>
                <c:pt idx="374">
                  <c:v>-43.6417254960314</c:v>
                </c:pt>
                <c:pt idx="375">
                  <c:v>-44.2120160391689</c:v>
                </c:pt>
                <c:pt idx="376">
                  <c:v>-44.7644481406298</c:v>
                </c:pt>
                <c:pt idx="377">
                  <c:v>-45.3003039072219</c:v>
                </c:pt>
                <c:pt idx="378">
                  <c:v>-45.820704475676</c:v>
                </c:pt>
                <c:pt idx="379">
                  <c:v>-46.326637768276</c:v>
                </c:pt>
                <c:pt idx="380">
                  <c:v>-46.8189806114593</c:v>
                </c:pt>
                <c:pt idx="381">
                  <c:v>-47.2985164794741</c:v>
                </c:pt>
                <c:pt idx="382">
                  <c:v>-47.765949821231</c:v>
                </c:pt>
                <c:pt idx="383">
                  <c:v>-48.2219177025956</c:v>
                </c:pt>
                <c:pt idx="384">
                  <c:v>-48.6669993272218</c:v>
                </c:pt>
                <c:pt idx="385">
                  <c:v>-49.1017238714975</c:v>
                </c:pt>
                <c:pt idx="386">
                  <c:v>-49.526576972405</c:v>
                </c:pt>
                <c:pt idx="387">
                  <c:v>-49.942006133213</c:v>
                </c:pt>
                <c:pt idx="388">
                  <c:v>-50.3484252552101</c:v>
                </c:pt>
                <c:pt idx="389">
                  <c:v>-50.7462184599145</c:v>
                </c:pt>
                <c:pt idx="390">
                  <c:v>-51.1357433322484</c:v>
                </c:pt>
                <c:pt idx="391">
                  <c:v>-51.5173336887051</c:v>
                </c:pt>
                <c:pt idx="392">
                  <c:v>-51.8913019538282</c:v>
                </c:pt>
                <c:pt idx="393">
                  <c:v>-52.2579412120271</c:v>
                </c:pt>
                <c:pt idx="394">
                  <c:v>-52.6175269888997</c:v>
                </c:pt>
                <c:pt idx="395">
                  <c:v>-52.9703188060249</c:v>
                </c:pt>
                <c:pt idx="396">
                  <c:v>-53.3165615450736</c:v>
                </c:pt>
                <c:pt idx="397">
                  <c:v>-53.6564866505914</c:v>
                </c:pt>
                <c:pt idx="398">
                  <c:v>-53.9903131955975</c:v>
                </c:pt>
                <c:pt idx="399">
                  <c:v>-54.3182488299474</c:v>
                </c:pt>
                <c:pt idx="400">
                  <c:v>-54.6404906280138</c:v>
                </c:pt>
                <c:pt idx="401">
                  <c:v>-54.95722584948</c:v>
                </c:pt>
                <c:pt idx="402">
                  <c:v>-55.2686326248</c:v>
                </c:pt>
                <c:pt idx="403">
                  <c:v>-55.5748805750354</c:v>
                </c:pt>
                <c:pt idx="404">
                  <c:v>-55.8761313742746</c:v>
                </c:pt>
                <c:pt idx="405">
                  <c:v>-56.1725392615944</c:v>
                </c:pt>
                <c:pt idx="406">
                  <c:v>-56.464251508492</c:v>
                </c:pt>
                <c:pt idx="407">
                  <c:v>-56.7514088468624</c:v>
                </c:pt>
                <c:pt idx="408">
                  <c:v>-57.0341458618817</c:v>
                </c:pt>
                <c:pt idx="409">
                  <c:v>-57.3125913535593</c:v>
                </c:pt>
                <c:pt idx="410">
                  <c:v>-57.5868686702181</c:v>
                </c:pt>
                <c:pt idx="411">
                  <c:v>-57.8570960167411</c:v>
                </c:pt>
                <c:pt idx="412">
                  <c:v>-58.123386740062</c:v>
                </c:pt>
                <c:pt idx="413">
                  <c:v>-58.3858495940711</c:v>
                </c:pt>
                <c:pt idx="414">
                  <c:v>-58.6445889858498</c:v>
                </c:pt>
                <c:pt idx="415">
                  <c:v>-58.8997052049216</c:v>
                </c:pt>
                <c:pt idx="416">
                  <c:v>-59.1512946370168</c:v>
                </c:pt>
                <c:pt idx="417">
                  <c:v>-59.3994499636824</c:v>
                </c:pt>
                <c:pt idx="418">
                  <c:v>-59.6442603489228</c:v>
                </c:pt>
                <c:pt idx="419">
                  <c:v>-59.885811613937</c:v>
                </c:pt>
                <c:pt idx="420">
                  <c:v>-60.1241864009029</c:v>
                </c:pt>
                <c:pt idx="421">
                  <c:v>-60.3594643266699</c:v>
                </c:pt>
                <c:pt idx="422">
                  <c:v>-60.5917221271326</c:v>
                </c:pt>
                <c:pt idx="423">
                  <c:v>-60.8210337929874</c:v>
                </c:pt>
                <c:pt idx="424">
                  <c:v>-61.0474706975083</c:v>
                </c:pt>
                <c:pt idx="425">
                  <c:v>-61.2711017169179</c:v>
                </c:pt>
                <c:pt idx="426">
                  <c:v>-61.4919933438829</c:v>
                </c:pt>
                <c:pt idx="427">
                  <c:v>-61.7102097946116</c:v>
                </c:pt>
                <c:pt idx="428">
                  <c:v>-61.925813109996</c:v>
                </c:pt>
                <c:pt idx="429">
                  <c:v>-62.1388632511993</c:v>
                </c:pt>
                <c:pt idx="430">
                  <c:v>-62.3494181900594</c:v>
                </c:pt>
                <c:pt idx="431">
                  <c:v>-62.5575339946488</c:v>
                </c:pt>
                <c:pt idx="432">
                  <c:v>-62.7632649103031</c:v>
                </c:pt>
                <c:pt idx="433">
                  <c:v>-62.9666634364085</c:v>
                </c:pt>
                <c:pt idx="434">
                  <c:v>-63.1677803992134</c:v>
                </c:pt>
                <c:pt idx="435">
                  <c:v>-63.3666650209125</c:v>
                </c:pt>
                <c:pt idx="436">
                  <c:v>-63.5633649852306</c:v>
                </c:pt>
                <c:pt idx="437">
                  <c:v>-63.7579264997191</c:v>
                </c:pt>
                <c:pt idx="438">
                  <c:v>-63.9503943549608</c:v>
                </c:pt>
                <c:pt idx="439">
                  <c:v>-64.1408119808673</c:v>
                </c:pt>
                <c:pt idx="440">
                  <c:v>-64.3292215002376</c:v>
                </c:pt>
                <c:pt idx="441">
                  <c:v>-64.5156637797363</c:v>
                </c:pt>
                <c:pt idx="442">
                  <c:v>-64.7001784784412</c:v>
                </c:pt>
                <c:pt idx="443">
                  <c:v>-64.8828040940944</c:v>
                </c:pt>
                <c:pt idx="444">
                  <c:v>-65.0635780071888</c:v>
                </c:pt>
                <c:pt idx="445">
                  <c:v>-65.2425365230076</c:v>
                </c:pt>
                <c:pt idx="446">
                  <c:v>-65.4197149117317</c:v>
                </c:pt>
                <c:pt idx="447">
                  <c:v>-65.5951474467178</c:v>
                </c:pt>
                <c:pt idx="448">
                  <c:v>-65.7688674410467</c:v>
                </c:pt>
                <c:pt idx="449">
                  <c:v>-65.9409072824348</c:v>
                </c:pt>
                <c:pt idx="450">
                  <c:v>-66.111298466595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513375"/>
        <c:axId val="16751551"/>
      </c:scatterChart>
      <c:scatterChart>
        <c:scatterStyle val="smooth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small signal'!$X$2:$X$452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small signal'!$AJ$2:$AJ$452</c:f>
              <c:numCache>
                <c:formatCode>General</c:formatCode>
                <c:ptCount val="451"/>
                <c:pt idx="0">
                  <c:v>-0.0162884068319685</c:v>
                </c:pt>
                <c:pt idx="1">
                  <c:v>-0.0179172997254858</c:v>
                </c:pt>
                <c:pt idx="2">
                  <c:v>-0.0195462075365585</c:v>
                </c:pt>
                <c:pt idx="3">
                  <c:v>-0.0211751316214749</c:v>
                </c:pt>
                <c:pt idx="4">
                  <c:v>-0.0228040733365656</c:v>
                </c:pt>
                <c:pt idx="5">
                  <c:v>-0.0244330340381864</c:v>
                </c:pt>
                <c:pt idx="6">
                  <c:v>-0.0260620150827653</c:v>
                </c:pt>
                <c:pt idx="7">
                  <c:v>-0.0276910178267495</c:v>
                </c:pt>
                <c:pt idx="8">
                  <c:v>-0.0293200436266621</c:v>
                </c:pt>
                <c:pt idx="9">
                  <c:v>-0.0309490938390542</c:v>
                </c:pt>
                <c:pt idx="10">
                  <c:v>-0.0325781698205559</c:v>
                </c:pt>
                <c:pt idx="11">
                  <c:v>-0.0342072729278569</c:v>
                </c:pt>
                <c:pt idx="12">
                  <c:v>-0.0358364045176996</c:v>
                </c:pt>
                <c:pt idx="13">
                  <c:v>-0.0374655659468831</c:v>
                </c:pt>
                <c:pt idx="14">
                  <c:v>-0.0390947585723095</c:v>
                </c:pt>
                <c:pt idx="15">
                  <c:v>-0.0407239837509303</c:v>
                </c:pt>
                <c:pt idx="16">
                  <c:v>-0.0423532428397798</c:v>
                </c:pt>
                <c:pt idx="17">
                  <c:v>-0.0439825371959656</c:v>
                </c:pt>
                <c:pt idx="18">
                  <c:v>-0.0456118681766952</c:v>
                </c:pt>
                <c:pt idx="19">
                  <c:v>-0.0472412371392352</c:v>
                </c:pt>
                <c:pt idx="20">
                  <c:v>-0.048870645440974</c:v>
                </c:pt>
                <c:pt idx="21">
                  <c:v>-0.0505000944393683</c:v>
                </c:pt>
                <c:pt idx="22">
                  <c:v>-0.0521295854919702</c:v>
                </c:pt>
                <c:pt idx="23">
                  <c:v>-0.0537591199564505</c:v>
                </c:pt>
                <c:pt idx="24">
                  <c:v>-0.0553886991905619</c:v>
                </c:pt>
                <c:pt idx="25">
                  <c:v>-0.0570183245521644</c:v>
                </c:pt>
                <c:pt idx="26">
                  <c:v>-0.0586479973992507</c:v>
                </c:pt>
                <c:pt idx="27">
                  <c:v>-0.0602777190898904</c:v>
                </c:pt>
                <c:pt idx="28">
                  <c:v>-0.0619074909822908</c:v>
                </c:pt>
                <c:pt idx="29">
                  <c:v>-0.0635373144347626</c:v>
                </c:pt>
                <c:pt idx="30">
                  <c:v>-0.0651671908057534</c:v>
                </c:pt>
                <c:pt idx="31">
                  <c:v>-0.0667971214538261</c:v>
                </c:pt>
                <c:pt idx="32">
                  <c:v>-0.0684271077376747</c:v>
                </c:pt>
                <c:pt idx="33">
                  <c:v>-0.0700571510161127</c:v>
                </c:pt>
                <c:pt idx="34">
                  <c:v>-0.0716872526481031</c:v>
                </c:pt>
                <c:pt idx="35">
                  <c:v>-0.0733174139927339</c:v>
                </c:pt>
                <c:pt idx="36">
                  <c:v>-0.0749476364092469</c:v>
                </c:pt>
                <c:pt idx="37">
                  <c:v>-0.0765779212570095</c:v>
                </c:pt>
                <c:pt idx="38">
                  <c:v>-0.0782082698955608</c:v>
                </c:pt>
                <c:pt idx="39">
                  <c:v>-0.0798386836845549</c:v>
                </c:pt>
                <c:pt idx="40">
                  <c:v>-0.0814691639838391</c:v>
                </c:pt>
                <c:pt idx="41">
                  <c:v>-0.0830997121533928</c:v>
                </c:pt>
                <c:pt idx="42">
                  <c:v>-0.0847303295533378</c:v>
                </c:pt>
                <c:pt idx="43">
                  <c:v>-0.086361017544007</c:v>
                </c:pt>
                <c:pt idx="44">
                  <c:v>-0.087991777485864</c:v>
                </c:pt>
                <c:pt idx="45">
                  <c:v>-0.08962261073955</c:v>
                </c:pt>
                <c:pt idx="46">
                  <c:v>-0.0912535186658752</c:v>
                </c:pt>
                <c:pt idx="47">
                  <c:v>-0.0928845026258259</c:v>
                </c:pt>
                <c:pt idx="48">
                  <c:v>-0.0945155639805863</c:v>
                </c:pt>
                <c:pt idx="49">
                  <c:v>-0.096146704091491</c:v>
                </c:pt>
                <c:pt idx="50">
                  <c:v>-0.0977779243200849</c:v>
                </c:pt>
                <c:pt idx="51">
                  <c:v>-0.0994092260280763</c:v>
                </c:pt>
                <c:pt idx="52">
                  <c:v>-0.101040610577405</c:v>
                </c:pt>
                <c:pt idx="53">
                  <c:v>-0.102672079330175</c:v>
                </c:pt>
                <c:pt idx="54">
                  <c:v>-0.104303633648686</c:v>
                </c:pt>
                <c:pt idx="55">
                  <c:v>-0.105935274895431</c:v>
                </c:pt>
                <c:pt idx="56">
                  <c:v>-0.107567004433168</c:v>
                </c:pt>
                <c:pt idx="57">
                  <c:v>-0.109198823624797</c:v>
                </c:pt>
                <c:pt idx="58">
                  <c:v>-0.11083073383344</c:v>
                </c:pt>
                <c:pt idx="59">
                  <c:v>-0.112462736422464</c:v>
                </c:pt>
                <c:pt idx="60">
                  <c:v>-0.114094832755421</c:v>
                </c:pt>
                <c:pt idx="61">
                  <c:v>-0.115727024196102</c:v>
                </c:pt>
                <c:pt idx="62">
                  <c:v>-0.117359312108521</c:v>
                </c:pt>
                <c:pt idx="63">
                  <c:v>-0.1189916978569</c:v>
                </c:pt>
                <c:pt idx="64">
                  <c:v>-0.120624182805725</c:v>
                </c:pt>
                <c:pt idx="65">
                  <c:v>-0.122256768319686</c:v>
                </c:pt>
                <c:pt idx="66">
                  <c:v>-0.123889455763713</c:v>
                </c:pt>
                <c:pt idx="67">
                  <c:v>-0.125522246503005</c:v>
                </c:pt>
                <c:pt idx="68">
                  <c:v>-0.127155141902959</c:v>
                </c:pt>
                <c:pt idx="69">
                  <c:v>-0.128788143329262</c:v>
                </c:pt>
                <c:pt idx="70">
                  <c:v>-0.130421252147816</c:v>
                </c:pt>
                <c:pt idx="71">
                  <c:v>-0.132054469724801</c:v>
                </c:pt>
                <c:pt idx="72">
                  <c:v>-0.133687797426633</c:v>
                </c:pt>
                <c:pt idx="73">
                  <c:v>-0.135321236619999</c:v>
                </c:pt>
                <c:pt idx="74">
                  <c:v>-0.136954788671854</c:v>
                </c:pt>
                <c:pt idx="75">
                  <c:v>-0.138588454949408</c:v>
                </c:pt>
                <c:pt idx="76">
                  <c:v>-0.140222236820141</c:v>
                </c:pt>
                <c:pt idx="77">
                  <c:v>-0.141856135651812</c:v>
                </c:pt>
                <c:pt idx="78">
                  <c:v>-0.143490152812448</c:v>
                </c:pt>
                <c:pt idx="79">
                  <c:v>-0.145124289670368</c:v>
                </c:pt>
                <c:pt idx="80">
                  <c:v>-0.146758547594147</c:v>
                </c:pt>
                <c:pt idx="81">
                  <c:v>-0.14839292795268</c:v>
                </c:pt>
                <c:pt idx="82">
                  <c:v>-0.150027432115128</c:v>
                </c:pt>
                <c:pt idx="83">
                  <c:v>-0.151662061450933</c:v>
                </c:pt>
                <c:pt idx="84">
                  <c:v>-0.153296817329869</c:v>
                </c:pt>
                <c:pt idx="85">
                  <c:v>-0.154931701121978</c:v>
                </c:pt>
                <c:pt idx="86">
                  <c:v>-0.156566714197615</c:v>
                </c:pt>
                <c:pt idx="87">
                  <c:v>-0.158201857927428</c:v>
                </c:pt>
                <c:pt idx="88">
                  <c:v>-0.159837133682396</c:v>
                </c:pt>
                <c:pt idx="89">
                  <c:v>-0.16147254283379</c:v>
                </c:pt>
                <c:pt idx="90">
                  <c:v>-0.163108086753192</c:v>
                </c:pt>
                <c:pt idx="91">
                  <c:v>-0.179471240169909</c:v>
                </c:pt>
                <c:pt idx="92">
                  <c:v>-0.195849381601073</c:v>
                </c:pt>
                <c:pt idx="93">
                  <c:v>-0.212243888342609</c:v>
                </c:pt>
                <c:pt idx="94">
                  <c:v>-0.22865614155859</c:v>
                </c:pt>
                <c:pt idx="95">
                  <c:v>-0.245087526612163</c:v>
                </c:pt>
                <c:pt idx="96">
                  <c:v>-0.261539433398571</c:v>
                </c:pt>
                <c:pt idx="97">
                  <c:v>-0.278013256680605</c:v>
                </c:pt>
                <c:pt idx="98">
                  <c:v>-0.294510396425969</c:v>
                </c:pt>
                <c:pt idx="99">
                  <c:v>-0.311032258147924</c:v>
                </c:pt>
                <c:pt idx="100">
                  <c:v>-0.32758025324821</c:v>
                </c:pt>
                <c:pt idx="101">
                  <c:v>-0.344155799363101</c:v>
                </c:pt>
                <c:pt idx="102">
                  <c:v>-0.360760320712589</c:v>
                </c:pt>
                <c:pt idx="103">
                  <c:v>-0.377395248452834</c:v>
                </c:pt>
                <c:pt idx="104">
                  <c:v>-0.394062021032167</c:v>
                </c:pt>
                <c:pt idx="105">
                  <c:v>-0.410762084550751</c:v>
                </c:pt>
                <c:pt idx="106">
                  <c:v>-0.427496893124102</c:v>
                </c:pt>
                <c:pt idx="107">
                  <c:v>-0.444267909250746</c:v>
                </c:pt>
                <c:pt idx="108">
                  <c:v>-0.461076604184103</c:v>
                </c:pt>
                <c:pt idx="109">
                  <c:v>-0.477924458308824</c:v>
                </c:pt>
                <c:pt idx="110">
                  <c:v>-0.494812961521906</c:v>
                </c:pt>
                <c:pt idx="111">
                  <c:v>-0.511743613618603</c:v>
                </c:pt>
                <c:pt idx="112">
                  <c:v>-0.52871792468348</c:v>
                </c:pt>
                <c:pt idx="113">
                  <c:v>-0.545737415486821</c:v>
                </c:pt>
                <c:pt idx="114">
                  <c:v>-0.562803617886561</c:v>
                </c:pt>
                <c:pt idx="115">
                  <c:v>-0.57991807523601</c:v>
                </c:pt>
                <c:pt idx="116">
                  <c:v>-0.597082342797568</c:v>
                </c:pt>
                <c:pt idx="117">
                  <c:v>-0.614297988162771</c:v>
                </c:pt>
                <c:pt idx="118">
                  <c:v>-0.631566591678736</c:v>
                </c:pt>
                <c:pt idx="119">
                  <c:v>-0.64888974688146</c:v>
                </c:pt>
                <c:pt idx="120">
                  <c:v>-0.666269060936043</c:v>
                </c:pt>
                <c:pt idx="121">
                  <c:v>-0.683706155084281</c:v>
                </c:pt>
                <c:pt idx="122">
                  <c:v>-0.701202665099698</c:v>
                </c:pt>
                <c:pt idx="123">
                  <c:v>-0.718760241750516</c:v>
                </c:pt>
                <c:pt idx="124">
                  <c:v>-0.736380551270648</c:v>
                </c:pt>
                <c:pt idx="125">
                  <c:v>-0.754065275839164</c:v>
                </c:pt>
                <c:pt idx="126">
                  <c:v>-0.771816114068389</c:v>
                </c:pt>
                <c:pt idx="127">
                  <c:v>-0.789634781501113</c:v>
                </c:pt>
                <c:pt idx="128">
                  <c:v>-0.807523011117024</c:v>
                </c:pt>
                <c:pt idx="129">
                  <c:v>-0.825482553848885</c:v>
                </c:pt>
                <c:pt idx="130">
                  <c:v>-0.843515179108739</c:v>
                </c:pt>
                <c:pt idx="131">
                  <c:v>-0.861622675324297</c:v>
                </c:pt>
                <c:pt idx="132">
                  <c:v>-0.879806850486219</c:v>
                </c:pt>
                <c:pt idx="133">
                  <c:v>-0.898069532706325</c:v>
                </c:pt>
                <c:pt idx="134">
                  <c:v>-0.916412570787362</c:v>
                </c:pt>
                <c:pt idx="135">
                  <c:v>-0.934837834804484</c:v>
                </c:pt>
                <c:pt idx="136">
                  <c:v>-0.953347216699061</c:v>
                </c:pt>
                <c:pt idx="137">
                  <c:v>-0.971942630885113</c:v>
                </c:pt>
                <c:pt idx="138">
                  <c:v>-0.990626014868857</c:v>
                </c:pt>
                <c:pt idx="139">
                  <c:v>-1.00939932988173</c:v>
                </c:pt>
                <c:pt idx="140">
                  <c:v>-1.02826456152731</c:v>
                </c:pt>
                <c:pt idx="141">
                  <c:v>-1.04722372044287</c:v>
                </c:pt>
                <c:pt idx="142">
                  <c:v>-1.06627884297565</c:v>
                </c:pt>
                <c:pt idx="143">
                  <c:v>-1.08543199187479</c:v>
                </c:pt>
                <c:pt idx="144">
                  <c:v>-1.10468525699893</c:v>
                </c:pt>
                <c:pt idx="145">
                  <c:v>-1.12404075604051</c:v>
                </c:pt>
                <c:pt idx="146">
                  <c:v>-1.14350063526697</c:v>
                </c:pt>
                <c:pt idx="147">
                  <c:v>-1.16306707027965</c:v>
                </c:pt>
                <c:pt idx="148">
                  <c:v>-1.18274226679076</c:v>
                </c:pt>
                <c:pt idx="149">
                  <c:v>-1.20252846141917</c:v>
                </c:pt>
                <c:pt idx="150">
                  <c:v>-1.2224279225058</c:v>
                </c:pt>
                <c:pt idx="151">
                  <c:v>-1.24244295094874</c:v>
                </c:pt>
                <c:pt idx="152">
                  <c:v>-1.26257588105951</c:v>
                </c:pt>
                <c:pt idx="153">
                  <c:v>-1.28282908144046</c:v>
                </c:pt>
                <c:pt idx="154">
                  <c:v>-1.3032049558845</c:v>
                </c:pt>
                <c:pt idx="155">
                  <c:v>-1.32370594429776</c:v>
                </c:pt>
                <c:pt idx="156">
                  <c:v>-1.34433452364587</c:v>
                </c:pt>
                <c:pt idx="157">
                  <c:v>-1.36509320892474</c:v>
                </c:pt>
                <c:pt idx="158">
                  <c:v>-1.38598455415675</c:v>
                </c:pt>
                <c:pt idx="159">
                  <c:v>-1.40701115341312</c:v>
                </c:pt>
                <c:pt idx="160">
                  <c:v>-1.42817564186324</c:v>
                </c:pt>
                <c:pt idx="161">
                  <c:v>-1.44948069685223</c:v>
                </c:pt>
                <c:pt idx="162">
                  <c:v>-1.47092903900727</c:v>
                </c:pt>
                <c:pt idx="163">
                  <c:v>-1.49252343337406</c:v>
                </c:pt>
                <c:pt idx="164">
                  <c:v>-1.51426669058419</c:v>
                </c:pt>
                <c:pt idx="165">
                  <c:v>-1.53616166805467</c:v>
                </c:pt>
                <c:pt idx="166">
                  <c:v>-1.55821127122059</c:v>
                </c:pt>
                <c:pt idx="167">
                  <c:v>-1.58041845480216</c:v>
                </c:pt>
                <c:pt idx="168">
                  <c:v>-1.60278622410738</c:v>
                </c:pt>
                <c:pt idx="169">
                  <c:v>-1.62531763637134</c:v>
                </c:pt>
                <c:pt idx="170">
                  <c:v>-1.64801580213385</c:v>
                </c:pt>
                <c:pt idx="171">
                  <c:v>-1.67088388665632</c:v>
                </c:pt>
                <c:pt idx="172">
                  <c:v>-1.6939251113796</c:v>
                </c:pt>
                <c:pt idx="173">
                  <c:v>-1.71714275542412</c:v>
                </c:pt>
                <c:pt idx="174">
                  <c:v>-1.74054015713377</c:v>
                </c:pt>
                <c:pt idx="175">
                  <c:v>-1.76412071566525</c:v>
                </c:pt>
                <c:pt idx="176">
                  <c:v>-1.78788789262447</c:v>
                </c:pt>
                <c:pt idx="177">
                  <c:v>-1.81184521375155</c:v>
                </c:pt>
                <c:pt idx="178">
                  <c:v>-1.83599627065646</c:v>
                </c:pt>
                <c:pt idx="179">
                  <c:v>-1.86034472260695</c:v>
                </c:pt>
                <c:pt idx="180">
                  <c:v>-1.88489429837071</c:v>
                </c:pt>
                <c:pt idx="181">
                  <c:v>-2.14232587078424</c:v>
                </c:pt>
                <c:pt idx="182">
                  <c:v>-2.42456890835409</c:v>
                </c:pt>
                <c:pt idx="183">
                  <c:v>-2.73686308363359</c:v>
                </c:pt>
                <c:pt idx="184">
                  <c:v>-3.08575873468688</c:v>
                </c:pt>
                <c:pt idx="185">
                  <c:v>-3.47958292507426</c:v>
                </c:pt>
                <c:pt idx="186">
                  <c:v>-3.92911385010704</c:v>
                </c:pt>
                <c:pt idx="187">
                  <c:v>-4.44858127932367</c:v>
                </c:pt>
                <c:pt idx="188">
                  <c:v>-5.05719271903199</c:v>
                </c:pt>
                <c:pt idx="189">
                  <c:v>-5.78153689146432</c:v>
                </c:pt>
                <c:pt idx="190">
                  <c:v>-6.65951044210215</c:v>
                </c:pt>
                <c:pt idx="191">
                  <c:v>-7.74701404859525</c:v>
                </c:pt>
                <c:pt idx="192">
                  <c:v>-9.12996332522279</c:v>
                </c:pt>
                <c:pt idx="193">
                  <c:v>-10.9471730161982</c:v>
                </c:pt>
                <c:pt idx="194">
                  <c:v>-13.4372422577247</c:v>
                </c:pt>
                <c:pt idx="195">
                  <c:v>-17.0433726902055</c:v>
                </c:pt>
                <c:pt idx="196">
                  <c:v>-22.672544990155</c:v>
                </c:pt>
                <c:pt idx="197">
                  <c:v>-32.3976524915964</c:v>
                </c:pt>
                <c:pt idx="198">
                  <c:v>-51.1990532907866</c:v>
                </c:pt>
                <c:pt idx="199">
                  <c:v>-85.7341655568044</c:v>
                </c:pt>
                <c:pt idx="200">
                  <c:v>-121.620162168137</c:v>
                </c:pt>
                <c:pt idx="201">
                  <c:v>-141.774459692434</c:v>
                </c:pt>
                <c:pt idx="202">
                  <c:v>-152.112320813166</c:v>
                </c:pt>
                <c:pt idx="203">
                  <c:v>-158.023686704162</c:v>
                </c:pt>
                <c:pt idx="204">
                  <c:v>-161.773203137473</c:v>
                </c:pt>
                <c:pt idx="205">
                  <c:v>-164.341419797076</c:v>
                </c:pt>
                <c:pt idx="206">
                  <c:v>-166.202327006918</c:v>
                </c:pt>
                <c:pt idx="207">
                  <c:v>-167.608834906204</c:v>
                </c:pt>
                <c:pt idx="208">
                  <c:v>-168.707031359599</c:v>
                </c:pt>
                <c:pt idx="209">
                  <c:v>-169.586800698658</c:v>
                </c:pt>
                <c:pt idx="210">
                  <c:v>-170.306331132341</c:v>
                </c:pt>
                <c:pt idx="211">
                  <c:v>-170.904891398648</c:v>
                </c:pt>
                <c:pt idx="212">
                  <c:v>-171.409913742773</c:v>
                </c:pt>
                <c:pt idx="213">
                  <c:v>-171.84112758556</c:v>
                </c:pt>
                <c:pt idx="214">
                  <c:v>-172.213079097533</c:v>
                </c:pt>
                <c:pt idx="215">
                  <c:v>-172.536725044389</c:v>
                </c:pt>
                <c:pt idx="216">
                  <c:v>-172.820473875401</c:v>
                </c:pt>
                <c:pt idx="217">
                  <c:v>-173.070885015853</c:v>
                </c:pt>
                <c:pt idx="218">
                  <c:v>-173.293150245352</c:v>
                </c:pt>
                <c:pt idx="219">
                  <c:v>-173.491432344461</c:v>
                </c:pt>
                <c:pt idx="220">
                  <c:v>-173.669107986413</c:v>
                </c:pt>
                <c:pt idx="221">
                  <c:v>-173.828944998905</c:v>
                </c:pt>
                <c:pt idx="222">
                  <c:v>-173.973233769151</c:v>
                </c:pt>
                <c:pt idx="223">
                  <c:v>-174.103886045803</c:v>
                </c:pt>
                <c:pt idx="224">
                  <c:v>-174.222510191688</c:v>
                </c:pt>
                <c:pt idx="225">
                  <c:v>-174.330469180259</c:v>
                </c:pt>
                <c:pt idx="226">
                  <c:v>-174.428925779112</c:v>
                </c:pt>
                <c:pt idx="227">
                  <c:v>-174.518878103808</c:v>
                </c:pt>
                <c:pt idx="228">
                  <c:v>-174.60118785303</c:v>
                </c:pt>
                <c:pt idx="229">
                  <c:v>-174.676602923682</c:v>
                </c:pt>
                <c:pt idx="230">
                  <c:v>-174.745775668701</c:v>
                </c:pt>
                <c:pt idx="231">
                  <c:v>-174.809277746347</c:v>
                </c:pt>
                <c:pt idx="232">
                  <c:v>-174.867612280869</c:v>
                </c:pt>
                <c:pt idx="233">
                  <c:v>-174.92122388583</c:v>
                </c:pt>
                <c:pt idx="234">
                  <c:v>-174.970506975924</c:v>
                </c:pt>
                <c:pt idx="235">
                  <c:v>-175.015812698861</c:v>
                </c:pt>
                <c:pt idx="236">
                  <c:v>-175.057454747465</c:v>
                </c:pt>
                <c:pt idx="237">
                  <c:v>-175.09571425759</c:v>
                </c:pt>
                <c:pt idx="238">
                  <c:v>-175.130843955388</c:v>
                </c:pt>
                <c:pt idx="239">
                  <c:v>-175.163071684895</c:v>
                </c:pt>
                <c:pt idx="240">
                  <c:v>-175.192603421399</c:v>
                </c:pt>
                <c:pt idx="241">
                  <c:v>-175.219625856041</c:v>
                </c:pt>
                <c:pt idx="242">
                  <c:v>-175.244308621246</c:v>
                </c:pt>
                <c:pt idx="243">
                  <c:v>-175.266806213942</c:v>
                </c:pt>
                <c:pt idx="244">
                  <c:v>-175.287259663462</c:v>
                </c:pt>
                <c:pt idx="245">
                  <c:v>-175.305797982841</c:v>
                </c:pt>
                <c:pt idx="246">
                  <c:v>-175.322539435707</c:v>
                </c:pt>
                <c:pt idx="247">
                  <c:v>-175.337592645539</c:v>
                </c:pt>
                <c:pt idx="248">
                  <c:v>-175.351057569783</c:v>
                </c:pt>
                <c:pt idx="249">
                  <c:v>-175.363026357657</c:v>
                </c:pt>
                <c:pt idx="250">
                  <c:v>-175.373584107576</c:v>
                </c:pt>
                <c:pt idx="251">
                  <c:v>-175.382809537662</c:v>
                </c:pt>
                <c:pt idx="252">
                  <c:v>-175.39077558078</c:v>
                </c:pt>
                <c:pt idx="253">
                  <c:v>-175.397549913854</c:v>
                </c:pt>
                <c:pt idx="254">
                  <c:v>-175.40319542979</c:v>
                </c:pt>
                <c:pt idx="255">
                  <c:v>-175.407770659168</c:v>
                </c:pt>
                <c:pt idx="256">
                  <c:v>-175.411330147839</c:v>
                </c:pt>
                <c:pt idx="257">
                  <c:v>-175.413924795724</c:v>
                </c:pt>
                <c:pt idx="258">
                  <c:v>-175.415602161419</c:v>
                </c:pt>
                <c:pt idx="259">
                  <c:v>-175.416406736559</c:v>
                </c:pt>
                <c:pt idx="260">
                  <c:v>-175.416380193404</c:v>
                </c:pt>
                <c:pt idx="261">
                  <c:v>-175.415561608662</c:v>
                </c:pt>
                <c:pt idx="262">
                  <c:v>-175.413987666172</c:v>
                </c:pt>
                <c:pt idx="263">
                  <c:v>-175.411692840743</c:v>
                </c:pt>
                <c:pt idx="264">
                  <c:v>-175.408709565188</c:v>
                </c:pt>
                <c:pt idx="265">
                  <c:v>-175.405068382295</c:v>
                </c:pt>
                <c:pt idx="266">
                  <c:v>-175.400798083339</c:v>
                </c:pt>
                <c:pt idx="267">
                  <c:v>-175.395925834471</c:v>
                </c:pt>
                <c:pt idx="268">
                  <c:v>-175.39047729225</c:v>
                </c:pt>
                <c:pt idx="269">
                  <c:v>-175.384476709355</c:v>
                </c:pt>
                <c:pt idx="270">
                  <c:v>-175.377947031479</c:v>
                </c:pt>
                <c:pt idx="271">
                  <c:v>-175.287822000653</c:v>
                </c:pt>
                <c:pt idx="272">
                  <c:v>-175.163004111706</c:v>
                </c:pt>
                <c:pt idx="273">
                  <c:v>-175.014057257373</c:v>
                </c:pt>
                <c:pt idx="274">
                  <c:v>-174.847947282858</c:v>
                </c:pt>
                <c:pt idx="275">
                  <c:v>-174.669490427393</c:v>
                </c:pt>
                <c:pt idx="276">
                  <c:v>-174.482148865975</c:v>
                </c:pt>
                <c:pt idx="277">
                  <c:v>-174.288494018523</c:v>
                </c:pt>
                <c:pt idx="278">
                  <c:v>-174.090489652485</c:v>
                </c:pt>
                <c:pt idx="279">
                  <c:v>-173.889671950598</c:v>
                </c:pt>
                <c:pt idx="280">
                  <c:v>-173.687268003191</c:v>
                </c:pt>
                <c:pt idx="281">
                  <c:v>-173.48427609005</c:v>
                </c:pt>
                <c:pt idx="282">
                  <c:v>-173.281521469642</c:v>
                </c:pt>
                <c:pt idx="283">
                  <c:v>-173.079696019861</c:v>
                </c:pt>
                <c:pt idx="284">
                  <c:v>-172.879386965327</c:v>
                </c:pt>
                <c:pt idx="285">
                  <c:v>-172.681098066403</c:v>
                </c:pt>
                <c:pt idx="286">
                  <c:v>-172.48526549928</c:v>
                </c:pt>
                <c:pt idx="287">
                  <c:v>-172.292269931789</c:v>
                </c:pt>
                <c:pt idx="288">
                  <c:v>-172.102445830371</c:v>
                </c:pt>
                <c:pt idx="289">
                  <c:v>-171.91608872331</c:v>
                </c:pt>
                <c:pt idx="290">
                  <c:v>-171.733460936101</c:v>
                </c:pt>
                <c:pt idx="291">
                  <c:v>-171.554796171306</c:v>
                </c:pt>
                <c:pt idx="292">
                  <c:v>-171.380303205176</c:v>
                </c:pt>
                <c:pt idx="293">
                  <c:v>-171.210168902546</c:v>
                </c:pt>
                <c:pt idx="294">
                  <c:v>-171.044560700776</c:v>
                </c:pt>
                <c:pt idx="295">
                  <c:v>-170.883628676673</c:v>
                </c:pt>
                <c:pt idx="296">
                  <c:v>-170.727507283283</c:v>
                </c:pt>
                <c:pt idx="297">
                  <c:v>-170.576316823389</c:v>
                </c:pt>
                <c:pt idx="298">
                  <c:v>-170.430164711505</c:v>
                </c:pt>
                <c:pt idx="299">
                  <c:v>-170.289146564788</c:v>
                </c:pt>
                <c:pt idx="300">
                  <c:v>-170.153347154637</c:v>
                </c:pt>
                <c:pt idx="301">
                  <c:v>-170.022841244062</c:v>
                </c:pt>
                <c:pt idx="302">
                  <c:v>-169.897694330776</c:v>
                </c:pt>
                <c:pt idx="303">
                  <c:v>-169.777963311925</c:v>
                </c:pt>
                <c:pt idx="304">
                  <c:v>-169.663697083242</c:v>
                </c:pt>
                <c:pt idx="305">
                  <c:v>-169.554937082922</c:v>
                </c:pt>
                <c:pt idx="306">
                  <c:v>-169.451717788547</c:v>
                </c:pt>
                <c:pt idx="307">
                  <c:v>-169.354067173829</c:v>
                </c:pt>
                <c:pt idx="308">
                  <c:v>-169.262007130691</c:v>
                </c:pt>
                <c:pt idx="309">
                  <c:v>-169.175553861213</c:v>
                </c:pt>
                <c:pt idx="310">
                  <c:v>-169.094718243139</c:v>
                </c:pt>
                <c:pt idx="311">
                  <c:v>-169.019506172009</c:v>
                </c:pt>
                <c:pt idx="312">
                  <c:v>-168.949918882464</c:v>
                </c:pt>
                <c:pt idx="313">
                  <c:v>-168.885953250809</c:v>
                </c:pt>
                <c:pt idx="314">
                  <c:v>-168.827602080618</c:v>
                </c:pt>
                <c:pt idx="315">
                  <c:v>-168.774854372838</c:v>
                </c:pt>
                <c:pt idx="316">
                  <c:v>-168.727695581658</c:v>
                </c:pt>
                <c:pt idx="317">
                  <c:v>-168.686107857198</c:v>
                </c:pt>
                <c:pt idx="318">
                  <c:v>-168.650070275927</c:v>
                </c:pt>
                <c:pt idx="319">
                  <c:v>-168.619559059592</c:v>
                </c:pt>
                <c:pt idx="320">
                  <c:v>-168.59454778335</c:v>
                </c:pt>
                <c:pt idx="321">
                  <c:v>-168.575007573689</c:v>
                </c:pt>
                <c:pt idx="322">
                  <c:v>-168.560907296676</c:v>
                </c:pt>
                <c:pt idx="323">
                  <c:v>-168.552213737007</c:v>
                </c:pt>
                <c:pt idx="324">
                  <c:v>-168.548891768285</c:v>
                </c:pt>
                <c:pt idx="325">
                  <c:v>-168.550904514916</c:v>
                </c:pt>
                <c:pt idx="326">
                  <c:v>-168.558213505987</c:v>
                </c:pt>
                <c:pt idx="327">
                  <c:v>-168.570778821453</c:v>
                </c:pt>
                <c:pt idx="328">
                  <c:v>-168.58855923095</c:v>
                </c:pt>
                <c:pt idx="329">
                  <c:v>-168.611512325536</c:v>
                </c:pt>
                <c:pt idx="330">
                  <c:v>-168.639594642616</c:v>
                </c:pt>
                <c:pt idx="331">
                  <c:v>-168.672761784346</c:v>
                </c:pt>
                <c:pt idx="332">
                  <c:v>-168.710968529751</c:v>
                </c:pt>
                <c:pt idx="333">
                  <c:v>-168.754168940806</c:v>
                </c:pt>
                <c:pt idx="334">
                  <c:v>-168.802316462727</c:v>
                </c:pt>
                <c:pt idx="335">
                  <c:v>-168.855364018688</c:v>
                </c:pt>
                <c:pt idx="336">
                  <c:v>-168.913264099189</c:v>
                </c:pt>
                <c:pt idx="337">
                  <c:v>-168.975968846297</c:v>
                </c:pt>
                <c:pt idx="338">
                  <c:v>-169.043430132958</c:v>
                </c:pt>
                <c:pt idx="339">
                  <c:v>-169.115599637595</c:v>
                </c:pt>
                <c:pt idx="340">
                  <c:v>-169.192428914173</c:v>
                </c:pt>
                <c:pt idx="341">
                  <c:v>-169.273869457936</c:v>
                </c:pt>
                <c:pt idx="342">
                  <c:v>-169.359872767002</c:v>
                </c:pt>
                <c:pt idx="343">
                  <c:v>-169.450390399978</c:v>
                </c:pt>
                <c:pt idx="344">
                  <c:v>-169.545374029795</c:v>
                </c:pt>
                <c:pt idx="345">
                  <c:v>-169.644775493918</c:v>
                </c:pt>
                <c:pt idx="346">
                  <c:v>-169.748546841088</c:v>
                </c:pt>
                <c:pt idx="347">
                  <c:v>-169.856640374781</c:v>
                </c:pt>
                <c:pt idx="348">
                  <c:v>-169.969008693507</c:v>
                </c:pt>
                <c:pt idx="349">
                  <c:v>-170.085604728119</c:v>
                </c:pt>
                <c:pt idx="350">
                  <c:v>-170.206381776266</c:v>
                </c:pt>
                <c:pt idx="351">
                  <c:v>-170.331293534131</c:v>
                </c:pt>
                <c:pt idx="352">
                  <c:v>-170.460294125587</c:v>
                </c:pt>
                <c:pt idx="353">
                  <c:v>-170.593338128898</c:v>
                </c:pt>
                <c:pt idx="354">
                  <c:v>-170.730380601088</c:v>
                </c:pt>
                <c:pt idx="355">
                  <c:v>-170.871377100102</c:v>
                </c:pt>
                <c:pt idx="356">
                  <c:v>-171.016283704865</c:v>
                </c:pt>
                <c:pt idx="357">
                  <c:v>-171.165057033351</c:v>
                </c:pt>
                <c:pt idx="358">
                  <c:v>-171.31765425877</c:v>
                </c:pt>
                <c:pt idx="359">
                  <c:v>-171.474033123972</c:v>
                </c:pt>
                <c:pt idx="360">
                  <c:v>-171.634151954153</c:v>
                </c:pt>
                <c:pt idx="361">
                  <c:v>-173.432304248064</c:v>
                </c:pt>
                <c:pt idx="362">
                  <c:v>-175.563194160848</c:v>
                </c:pt>
                <c:pt idx="363">
                  <c:v>-177.99537081383</c:v>
                </c:pt>
                <c:pt idx="364">
                  <c:v>-180.7031283447</c:v>
                </c:pt>
                <c:pt idx="365">
                  <c:v>-183.665602537251</c:v>
                </c:pt>
                <c:pt idx="366">
                  <c:v>-186.865633324924</c:v>
                </c:pt>
                <c:pt idx="367">
                  <c:v>-190.288511541983</c:v>
                </c:pt>
                <c:pt idx="368">
                  <c:v>-193.920677554403</c:v>
                </c:pt>
                <c:pt idx="369">
                  <c:v>-197.748423440674</c:v>
                </c:pt>
                <c:pt idx="370">
                  <c:v>-201.756657140406</c:v>
                </c:pt>
                <c:pt idx="371">
                  <c:v>-205.927806428718</c:v>
                </c:pt>
                <c:pt idx="372">
                  <c:v>-210.240962289714</c:v>
                </c:pt>
                <c:pt idx="373">
                  <c:v>-214.671373361215</c:v>
                </c:pt>
                <c:pt idx="374">
                  <c:v>-219.190393485521</c:v>
                </c:pt>
                <c:pt idx="375">
                  <c:v>-223.765944526615</c:v>
                </c:pt>
                <c:pt idx="376">
                  <c:v>-228.363486851616</c:v>
                </c:pt>
                <c:pt idx="377">
                  <c:v>-232.947402999334</c:v>
                </c:pt>
                <c:pt idx="378">
                  <c:v>-237.482619617743</c:v>
                </c:pt>
                <c:pt idx="379">
                  <c:v>-241.93624485065</c:v>
                </c:pt>
                <c:pt idx="380">
                  <c:v>-246.279000064434</c:v>
                </c:pt>
                <c:pt idx="381">
                  <c:v>-250.486275768137</c:v>
                </c:pt>
                <c:pt idx="382">
                  <c:v>-254.538724178079</c:v>
                </c:pt>
                <c:pt idx="383">
                  <c:v>-258.422388867853</c:v>
                </c:pt>
                <c:pt idx="384">
                  <c:v>-262.128441998299</c:v>
                </c:pt>
                <c:pt idx="385">
                  <c:v>-265.652639264627</c:v>
                </c:pt>
                <c:pt idx="386">
                  <c:v>-268.99461162236</c:v>
                </c:pt>
                <c:pt idx="387">
                  <c:v>-272.157099051261</c:v>
                </c:pt>
                <c:pt idx="388">
                  <c:v>-275.145205876829</c:v>
                </c:pt>
                <c:pt idx="389">
                  <c:v>-277.965728855261</c:v>
                </c:pt>
                <c:pt idx="390">
                  <c:v>-280.626584370801</c:v>
                </c:pt>
                <c:pt idx="391">
                  <c:v>-283.13634238391</c:v>
                </c:pt>
                <c:pt idx="392">
                  <c:v>-285.503862494389</c:v>
                </c:pt>
                <c:pt idx="393">
                  <c:v>-287.73802063657</c:v>
                </c:pt>
                <c:pt idx="394">
                  <c:v>-289.847512049242</c:v>
                </c:pt>
                <c:pt idx="395">
                  <c:v>-291.840715866949</c:v>
                </c:pt>
                <c:pt idx="396">
                  <c:v>-293.725607850534</c:v>
                </c:pt>
                <c:pt idx="397">
                  <c:v>-295.509709630557</c:v>
                </c:pt>
                <c:pt idx="398">
                  <c:v>-297.200064879805</c:v>
                </c:pt>
                <c:pt idx="399">
                  <c:v>-298.803234777908</c:v>
                </c:pt>
                <c:pt idx="400">
                  <c:v>-300.32530684456</c:v>
                </c:pt>
                <c:pt idx="401">
                  <c:v>-301.771912650825</c:v>
                </c:pt>
                <c:pt idx="402">
                  <c:v>-303.148251074053</c:v>
                </c:pt>
                <c:pt idx="403">
                  <c:v>-304.459114669876</c:v>
                </c:pt>
                <c:pt idx="404">
                  <c:v>-305.708917432689</c:v>
                </c:pt>
                <c:pt idx="405">
                  <c:v>-306.901722743234</c:v>
                </c:pt>
                <c:pt idx="406">
                  <c:v>-308.041270693868</c:v>
                </c:pt>
                <c:pt idx="407">
                  <c:v>-309.131004269284</c:v>
                </c:pt>
                <c:pt idx="408">
                  <c:v>-310.174094067765</c:v>
                </c:pt>
                <c:pt idx="409">
                  <c:v>-311.173461395252</c:v>
                </c:pt>
                <c:pt idx="410">
                  <c:v>-312.131799667107</c:v>
                </c:pt>
                <c:pt idx="411">
                  <c:v>-313.051594122183</c:v>
                </c:pt>
                <c:pt idx="412">
                  <c:v>-313.935139899788</c:v>
                </c:pt>
                <c:pt idx="413">
                  <c:v>-314.784558558819</c:v>
                </c:pt>
                <c:pt idx="414">
                  <c:v>-315.60181313503</c:v>
                </c:pt>
                <c:pt idx="415">
                  <c:v>-316.388721840439</c:v>
                </c:pt>
                <c:pt idx="416">
                  <c:v>-317.146970511197</c:v>
                </c:pt>
                <c:pt idx="417">
                  <c:v>-317.878123908608</c:v>
                </c:pt>
                <c:pt idx="418">
                  <c:v>-318.583635973902</c:v>
                </c:pt>
                <c:pt idx="419">
                  <c:v>-319.264859131725</c:v>
                </c:pt>
                <c:pt idx="420">
                  <c:v>-319.923052730885</c:v>
                </c:pt>
                <c:pt idx="421">
                  <c:v>-320.559390704101</c:v>
                </c:pt>
                <c:pt idx="422">
                  <c:v>-321.174968521722</c:v>
                </c:pt>
                <c:pt idx="423">
                  <c:v>-321.770809507731</c:v>
                </c:pt>
                <c:pt idx="424">
                  <c:v>-322.347870580114</c:v>
                </c:pt>
                <c:pt idx="425">
                  <c:v>-322.907047471751</c:v>
                </c:pt>
                <c:pt idx="426">
                  <c:v>-323.44917948252</c:v>
                </c:pt>
                <c:pt idx="427">
                  <c:v>-323.975053808349</c:v>
                </c:pt>
                <c:pt idx="428">
                  <c:v>-324.485409488322</c:v>
                </c:pt>
                <c:pt idx="429">
                  <c:v>-324.980941006847</c:v>
                </c:pt>
                <c:pt idx="430">
                  <c:v>-325.462301584117</c:v>
                </c:pt>
                <c:pt idx="431">
                  <c:v>-325.930106184734</c:v>
                </c:pt>
                <c:pt idx="432">
                  <c:v>-326.384934271313</c:v>
                </c:pt>
                <c:pt idx="433">
                  <c:v>-326.827332327183</c:v>
                </c:pt>
                <c:pt idx="434">
                  <c:v>-327.257816169818</c:v>
                </c:pt>
                <c:pt idx="435">
                  <c:v>-327.676873074475</c:v>
                </c:pt>
                <c:pt idx="436">
                  <c:v>-328.084963725544</c:v>
                </c:pt>
                <c:pt idx="437">
                  <c:v>-328.48252401135</c:v>
                </c:pt>
                <c:pt idx="438">
                  <c:v>-328.869966676596</c:v>
                </c:pt>
                <c:pt idx="439">
                  <c:v>-329.247682845216</c:v>
                </c:pt>
                <c:pt idx="440">
                  <c:v>-329.61604342516</c:v>
                </c:pt>
                <c:pt idx="441">
                  <c:v>-329.975400405497</c:v>
                </c:pt>
                <c:pt idx="442">
                  <c:v>-330.326088055228</c:v>
                </c:pt>
                <c:pt idx="443">
                  <c:v>-330.668424032292</c:v>
                </c:pt>
                <c:pt idx="444">
                  <c:v>-331.002710410423</c:v>
                </c:pt>
                <c:pt idx="445">
                  <c:v>-331.329234630817</c:v>
                </c:pt>
                <c:pt idx="446">
                  <c:v>-331.648270384908</c:v>
                </c:pt>
                <c:pt idx="447">
                  <c:v>-331.960078433935</c:v>
                </c:pt>
                <c:pt idx="448">
                  <c:v>-332.264907370519</c:v>
                </c:pt>
                <c:pt idx="449">
                  <c:v>-332.562994326921</c:v>
                </c:pt>
                <c:pt idx="450">
                  <c:v>-332.854565634292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881551"/>
        <c:axId val="555659455"/>
      </c:scatterChart>
      <c:valAx>
        <c:axId val="47751337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751551"/>
        <c:crossesAt val="-100"/>
        <c:crossBetween val="midCat"/>
      </c:valAx>
      <c:valAx>
        <c:axId val="16751551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77513375"/>
        <c:crossesAt val="0.01"/>
        <c:crossBetween val="midCat"/>
      </c:valAx>
      <c:valAx>
        <c:axId val="239881551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5659455"/>
        <c:crosses val="autoZero"/>
        <c:crossBetween val="midCat"/>
      </c:valAx>
      <c:valAx>
        <c:axId val="555659455"/>
        <c:scaling>
          <c:orientation val="minMax"/>
          <c:max val="2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9881551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Bode Plot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29544716804392"/>
          <c:y val="0.0904107493726548"/>
          <c:w val="0.868060432375282"/>
          <c:h val="0.775606319178845"/>
        </c:manualLayout>
      </c:layout>
      <c:scatterChart>
        <c:scatterStyle val="smooth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+AMP'!$F$2:$F$452</c:f>
              <c:numCache>
                <c:formatCode>General</c:formatCode>
                <c:ptCount val="451"/>
                <c:pt idx="0">
                  <c:v>65.4088593176815</c:v>
                </c:pt>
                <c:pt idx="1">
                  <c:v>64.5810676470944</c:v>
                </c:pt>
                <c:pt idx="2">
                  <c:v>63.8253643694612</c:v>
                </c:pt>
                <c:pt idx="3">
                  <c:v>63.1301960919307</c:v>
                </c:pt>
                <c:pt idx="4">
                  <c:v>62.4865821795705</c:v>
                </c:pt>
                <c:pt idx="5">
                  <c:v>61.8874033744114</c:v>
                </c:pt>
                <c:pt idx="6">
                  <c:v>61.3269204720198</c:v>
                </c:pt>
                <c:pt idx="7">
                  <c:v>60.800439174304</c:v>
                </c:pt>
                <c:pt idx="8">
                  <c:v>60.3040708835399</c:v>
                </c:pt>
                <c:pt idx="9">
                  <c:v>59.8345582571725</c:v>
                </c:pt>
                <c:pt idx="10">
                  <c:v>59.389145560333</c:v>
                </c:pt>
                <c:pt idx="11">
                  <c:v>58.9654806829456</c:v>
                </c:pt>
                <c:pt idx="12">
                  <c:v>58.5615399716794</c:v>
                </c:pt>
                <c:pt idx="13">
                  <c:v>58.1755697846133</c:v>
                </c:pt>
                <c:pt idx="14">
                  <c:v>57.8060404937635</c:v>
                </c:pt>
                <c:pt idx="15">
                  <c:v>57.4516098836143</c:v>
                </c:pt>
                <c:pt idx="16">
                  <c:v>57.1110937325605</c:v>
                </c:pt>
                <c:pt idx="17">
                  <c:v>56.7834419494077</c:v>
                </c:pt>
                <c:pt idx="18">
                  <c:v>56.4677190518623</c:v>
                </c:pt>
                <c:pt idx="19">
                  <c:v>56.1630880721683</c:v>
                </c:pt>
                <c:pt idx="20">
                  <c:v>55.8687971923226</c:v>
                </c:pt>
                <c:pt idx="21">
                  <c:v>55.584168571526</c:v>
                </c:pt>
                <c:pt idx="22">
                  <c:v>55.3085889480286</c:v>
                </c:pt>
                <c:pt idx="23">
                  <c:v>55.0415016875897</c:v>
                </c:pt>
                <c:pt idx="24">
                  <c:v>54.7824000193078</c:v>
                </c:pt>
                <c:pt idx="25">
                  <c:v>54.5308212522097</c:v>
                </c:pt>
                <c:pt idx="26">
                  <c:v>54.2863418067542</c:v>
                </c:pt>
                <c:pt idx="27">
                  <c:v>54.048572927226</c:v>
                </c:pt>
                <c:pt idx="28">
                  <c:v>53.8171569660287</c:v>
                </c:pt>
                <c:pt idx="29">
                  <c:v>53.5917641507122</c:v>
                </c:pt>
                <c:pt idx="30">
                  <c:v>53.3720897603771</c:v>
                </c:pt>
                <c:pt idx="31">
                  <c:v>53.1578516507843</c:v>
                </c:pt>
                <c:pt idx="32">
                  <c:v>52.9487880777371</c:v>
                </c:pt>
                <c:pt idx="33">
                  <c:v>52.7446557766111</c:v>
                </c:pt>
                <c:pt idx="34">
                  <c:v>52.5452282626898</c:v>
                </c:pt>
                <c:pt idx="35">
                  <c:v>52.3502943225252</c:v>
                </c:pt>
                <c:pt idx="36">
                  <c:v>52.1596566711248</c:v>
                </c:pt>
                <c:pt idx="37">
                  <c:v>51.973130753563</c:v>
                </c:pt>
                <c:pt idx="38">
                  <c:v>51.790543672768</c:v>
                </c:pt>
                <c:pt idx="39">
                  <c:v>51.6117332278709</c:v>
                </c:pt>
                <c:pt idx="40">
                  <c:v>51.4365470497123</c:v>
                </c:pt>
                <c:pt idx="41">
                  <c:v>51.2648418219598</c:v>
                </c:pt>
                <c:pt idx="42">
                  <c:v>51.0964825778602</c:v>
                </c:pt>
                <c:pt idx="43">
                  <c:v>50.9313420639808</c:v>
                </c:pt>
                <c:pt idx="44">
                  <c:v>50.7693001634243</c:v>
                </c:pt>
                <c:pt idx="45">
                  <c:v>50.61024337197</c:v>
                </c:pt>
                <c:pt idx="46">
                  <c:v>50.4540643214169</c:v>
                </c:pt>
                <c:pt idx="47">
                  <c:v>50.3006613451159</c:v>
                </c:pt>
                <c:pt idx="48">
                  <c:v>50.1499380812878</c:v>
                </c:pt>
                <c:pt idx="49">
                  <c:v>50.001803110251</c:v>
                </c:pt>
                <c:pt idx="50">
                  <c:v>49.8561696221388</c:v>
                </c:pt>
                <c:pt idx="51">
                  <c:v>49.7129551120817</c:v>
                </c:pt>
                <c:pt idx="52">
                  <c:v>49.5720811001754</c:v>
                </c:pt>
                <c:pt idx="53">
                  <c:v>49.4334728738541</c:v>
                </c:pt>
                <c:pt idx="54">
                  <c:v>49.2970592505522</c:v>
                </c:pt>
                <c:pt idx="55">
                  <c:v>49.1627723587664</c:v>
                </c:pt>
                <c:pt idx="56">
                  <c:v>49.0305474358328</c:v>
                </c:pt>
                <c:pt idx="57">
                  <c:v>48.9003226409106</c:v>
                </c:pt>
                <c:pt idx="58">
                  <c:v>48.77203888182</c:v>
                </c:pt>
                <c:pt idx="59">
                  <c:v>48.6456396545216</c:v>
                </c:pt>
                <c:pt idx="60">
                  <c:v>48.521070894145</c:v>
                </c:pt>
                <c:pt idx="61">
                  <c:v>48.3982808365841</c:v>
                </c:pt>
                <c:pt idx="62">
                  <c:v>48.2772198897714</c:v>
                </c:pt>
                <c:pt idx="63">
                  <c:v>48.1578405138319</c:v>
                </c:pt>
                <c:pt idx="64">
                  <c:v>48.0400971093891</c:v>
                </c:pt>
                <c:pt idx="65">
                  <c:v>47.9239459133696</c:v>
                </c:pt>
                <c:pt idx="66">
                  <c:v>47.8093449017075</c:v>
                </c:pt>
                <c:pt idx="67">
                  <c:v>47.6962536984087</c:v>
                </c:pt>
                <c:pt idx="68">
                  <c:v>47.584633490483</c:v>
                </c:pt>
                <c:pt idx="69">
                  <c:v>47.4744469482949</c:v>
                </c:pt>
                <c:pt idx="70">
                  <c:v>47.3656581509235</c:v>
                </c:pt>
                <c:pt idx="71">
                  <c:v>47.2582325161599</c:v>
                </c:pt>
                <c:pt idx="72">
                  <c:v>47.1521367347985</c:v>
                </c:pt>
                <c:pt idx="73">
                  <c:v>47.0473387089116</c:v>
                </c:pt>
                <c:pt idx="74">
                  <c:v>46.9438074938208</c:v>
                </c:pt>
                <c:pt idx="75">
                  <c:v>46.8415132435006</c:v>
                </c:pt>
                <c:pt idx="76">
                  <c:v>46.7404271591771</c:v>
                </c:pt>
                <c:pt idx="77">
                  <c:v>46.6405214408969</c:v>
                </c:pt>
                <c:pt idx="78">
                  <c:v>46.5417692418636</c:v>
                </c:pt>
                <c:pt idx="79">
                  <c:v>46.444144625355</c:v>
                </c:pt>
                <c:pt idx="80">
                  <c:v>46.3476225240465</c:v>
                </c:pt>
                <c:pt idx="81">
                  <c:v>46.2521787015831</c:v>
                </c:pt>
                <c:pt idx="82">
                  <c:v>46.1577897162498</c:v>
                </c:pt>
                <c:pt idx="83">
                  <c:v>46.0644328866075</c:v>
                </c:pt>
                <c:pt idx="84">
                  <c:v>45.972086258966</c:v>
                </c:pt>
                <c:pt idx="85">
                  <c:v>45.8807285765775</c:v>
                </c:pt>
                <c:pt idx="86">
                  <c:v>45.7903392504441</c:v>
                </c:pt>
                <c:pt idx="87">
                  <c:v>45.7008983316376</c:v>
                </c:pt>
                <c:pt idx="88">
                  <c:v>45.6123864850384</c:v>
                </c:pt>
                <c:pt idx="89">
                  <c:v>45.5247849644083</c:v>
                </c:pt>
                <c:pt idx="90">
                  <c:v>45.4380755887151</c:v>
                </c:pt>
                <c:pt idx="91">
                  <c:v>44.6164121779273</c:v>
                </c:pt>
                <c:pt idx="92">
                  <c:v>43.8674179669289</c:v>
                </c:pt>
                <c:pt idx="93">
                  <c:v>43.1795387967884</c:v>
                </c:pt>
                <c:pt idx="94">
                  <c:v>42.5437932031704</c:v>
                </c:pt>
                <c:pt idx="95">
                  <c:v>41.9530610361898</c:v>
                </c:pt>
                <c:pt idx="96">
                  <c:v>41.4016021378511</c:v>
                </c:pt>
                <c:pt idx="97">
                  <c:v>40.8847211957801</c:v>
                </c:pt>
                <c:pt idx="98">
                  <c:v>40.398528538231</c:v>
                </c:pt>
                <c:pt idx="99">
                  <c:v>39.9397656899237</c:v>
                </c:pt>
                <c:pt idx="100">
                  <c:v>39.5056757256506</c:v>
                </c:pt>
                <c:pt idx="101">
                  <c:v>39.0939052885245</c:v>
                </c:pt>
                <c:pt idx="102">
                  <c:v>38.7024294231221</c:v>
                </c:pt>
                <c:pt idx="103">
                  <c:v>38.3294931313872</c:v>
                </c:pt>
                <c:pt idx="104">
                  <c:v>37.9735653764467</c:v>
                </c:pt>
                <c:pt idx="105">
                  <c:v>37.6333024824699</c:v>
                </c:pt>
                <c:pt idx="106">
                  <c:v>37.3075187174873</c:v>
                </c:pt>
                <c:pt idx="107">
                  <c:v>36.9951624313049</c:v>
                </c:pt>
                <c:pt idx="108">
                  <c:v>36.6952965354489</c:v>
                </c:pt>
                <c:pt idx="109">
                  <c:v>36.4070824102949</c:v>
                </c:pt>
                <c:pt idx="110">
                  <c:v>36.1297665418102</c:v>
                </c:pt>
                <c:pt idx="111">
                  <c:v>35.862669350565</c:v>
                </c:pt>
                <c:pt idx="112">
                  <c:v>35.6051757951706</c:v>
                </c:pt>
                <c:pt idx="113">
                  <c:v>35.35672742236</c:v>
                </c:pt>
                <c:pt idx="114">
                  <c:v>35.1168156044674</c:v>
                </c:pt>
                <c:pt idx="115">
                  <c:v>34.8849757576911</c:v>
                </c:pt>
                <c:pt idx="116">
                  <c:v>34.660782375295</c:v>
                </c:pt>
                <c:pt idx="117">
                  <c:v>34.4438447417215</c:v>
                </c:pt>
                <c:pt idx="118">
                  <c:v>34.2338032186231</c:v>
                </c:pt>
                <c:pt idx="119">
                  <c:v>34.0303260136453</c:v>
                </c:pt>
                <c:pt idx="120">
                  <c:v>33.8331063586028</c:v>
                </c:pt>
                <c:pt idx="121">
                  <c:v>33.6418600363739</c:v>
                </c:pt>
                <c:pt idx="122">
                  <c:v>33.4563232060795</c:v>
                </c:pt>
                <c:pt idx="123">
                  <c:v>33.2762504844193</c:v>
                </c:pt>
                <c:pt idx="124">
                  <c:v>33.1014132478218</c:v>
                </c:pt>
                <c:pt idx="125">
                  <c:v>32.9315981256262</c:v>
                </c:pt>
                <c:pt idx="126">
                  <c:v>32.7666056590941</c:v>
                </c:pt>
                <c:pt idx="127">
                  <c:v>32.6062491048491</c:v>
                </c:pt>
                <c:pt idx="128">
                  <c:v>32.4503533644928</c:v>
                </c:pt>
                <c:pt idx="129">
                  <c:v>32.2987540247825</c:v>
                </c:pt>
                <c:pt idx="130">
                  <c:v>32.1512964949644</c:v>
                </c:pt>
                <c:pt idx="131">
                  <c:v>32.0078352297141</c:v>
                </c:pt>
                <c:pt idx="132">
                  <c:v>31.8682330277068</c:v>
                </c:pt>
                <c:pt idx="133">
                  <c:v>31.7323603971702</c:v>
                </c:pt>
                <c:pt idx="134">
                  <c:v>31.6000949809034</c:v>
                </c:pt>
                <c:pt idx="135">
                  <c:v>31.4713210342131</c:v>
                </c:pt>
                <c:pt idx="136">
                  <c:v>31.3459289500411</c:v>
                </c:pt>
                <c:pt idx="137">
                  <c:v>31.2238148262704</c:v>
                </c:pt>
                <c:pt idx="138">
                  <c:v>31.1048800708035</c:v>
                </c:pt>
                <c:pt idx="139">
                  <c:v>30.9890310405384</c:v>
                </c:pt>
                <c:pt idx="140">
                  <c:v>30.8761787108182</c:v>
                </c:pt>
                <c:pt idx="141">
                  <c:v>30.7662383723319</c:v>
                </c:pt>
                <c:pt idx="142">
                  <c:v>30.659129352784</c:v>
                </c:pt>
                <c:pt idx="143">
                  <c:v>30.5547747609521</c:v>
                </c:pt>
                <c:pt idx="144">
                  <c:v>30.4531012510167</c:v>
                </c:pt>
                <c:pt idx="145">
                  <c:v>30.3540388052715</c:v>
                </c:pt>
                <c:pt idx="146">
                  <c:v>30.2575205335319</c:v>
                </c:pt>
                <c:pt idx="147">
                  <c:v>30.1634824877285</c:v>
                </c:pt>
                <c:pt idx="148">
                  <c:v>30.0718634903373</c:v>
                </c:pt>
                <c:pt idx="149">
                  <c:v>29.9826049754303</c:v>
                </c:pt>
                <c:pt idx="150">
                  <c:v>29.8956508412545</c:v>
                </c:pt>
                <c:pt idx="151">
                  <c:v>29.8109473133577</c:v>
                </c:pt>
                <c:pt idx="152">
                  <c:v>29.7284428173726</c:v>
                </c:pt>
                <c:pt idx="153">
                  <c:v>29.6480878606585</c:v>
                </c:pt>
                <c:pt idx="154">
                  <c:v>29.5698349220756</c:v>
                </c:pt>
                <c:pt idx="155">
                  <c:v>29.493638349235</c:v>
                </c:pt>
                <c:pt idx="156">
                  <c:v>29.4194542626291</c:v>
                </c:pt>
                <c:pt idx="157">
                  <c:v>29.3472404661007</c:v>
                </c:pt>
                <c:pt idx="158">
                  <c:v>29.2769563631583</c:v>
                </c:pt>
                <c:pt idx="159">
                  <c:v>29.2085628786897</c:v>
                </c:pt>
                <c:pt idx="160">
                  <c:v>29.1420223856661</c:v>
                </c:pt>
                <c:pt idx="161">
                  <c:v>29.0772986364605</c:v>
                </c:pt>
                <c:pt idx="162">
                  <c:v>29.0143566984441</c:v>
                </c:pt>
                <c:pt idx="163">
                  <c:v>28.9531628935435</c:v>
                </c:pt>
                <c:pt idx="164">
                  <c:v>28.8936847414774</c:v>
                </c:pt>
                <c:pt idx="165">
                  <c:v>28.8358909064077</c:v>
                </c:pt>
                <c:pt idx="166">
                  <c:v>28.7797511467665</c:v>
                </c:pt>
                <c:pt idx="167">
                  <c:v>28.7252362680367</c:v>
                </c:pt>
                <c:pt idx="168">
                  <c:v>28.6723180782841</c:v>
                </c:pt>
                <c:pt idx="169">
                  <c:v>28.6209693462535</c:v>
                </c:pt>
                <c:pt idx="170">
                  <c:v>28.571163761856</c:v>
                </c:pt>
                <c:pt idx="171">
                  <c:v>28.52287589889</c:v>
                </c:pt>
                <c:pt idx="172">
                  <c:v>28.4760811798483</c:v>
                </c:pt>
                <c:pt idx="173">
                  <c:v>28.4307558426749</c:v>
                </c:pt>
                <c:pt idx="174">
                  <c:v>28.3868769093494</c:v>
                </c:pt>
                <c:pt idx="175">
                  <c:v>28.3444221561798</c:v>
                </c:pt>
                <c:pt idx="176">
                  <c:v>28.3033700856979</c:v>
                </c:pt>
                <c:pt idx="177">
                  <c:v>28.2636999000587</c:v>
                </c:pt>
                <c:pt idx="178">
                  <c:v>28.22539147585</c:v>
                </c:pt>
                <c:pt idx="179">
                  <c:v>28.1884253402283</c:v>
                </c:pt>
                <c:pt idx="180">
                  <c:v>28.1527826483002</c:v>
                </c:pt>
                <c:pt idx="181">
                  <c:v>27.8654084140347</c:v>
                </c:pt>
                <c:pt idx="182">
                  <c:v>27.6936091725336</c:v>
                </c:pt>
                <c:pt idx="183">
                  <c:v>27.6263679433488</c:v>
                </c:pt>
                <c:pt idx="184">
                  <c:v>27.6561118509983</c:v>
                </c:pt>
                <c:pt idx="185">
                  <c:v>27.7781428550656</c:v>
                </c:pt>
                <c:pt idx="186">
                  <c:v>27.9903439754193</c:v>
                </c:pt>
                <c:pt idx="187">
                  <c:v>28.2931041961989</c:v>
                </c:pt>
                <c:pt idx="188">
                  <c:v>28.6894507850464</c:v>
                </c:pt>
                <c:pt idx="189">
                  <c:v>29.1854171442334</c:v>
                </c:pt>
                <c:pt idx="190">
                  <c:v>29.7907205634215</c:v>
                </c:pt>
                <c:pt idx="191">
                  <c:v>30.5198921132633</c:v>
                </c:pt>
                <c:pt idx="192">
                  <c:v>31.3941119861489</c:v>
                </c:pt>
                <c:pt idx="193">
                  <c:v>32.4441883482415</c:v>
                </c:pt>
                <c:pt idx="194">
                  <c:v>33.7153877211551</c:v>
                </c:pt>
                <c:pt idx="195">
                  <c:v>35.2749305435094</c:v>
                </c:pt>
                <c:pt idx="196">
                  <c:v>37.2206709814739</c:v>
                </c:pt>
                <c:pt idx="197">
                  <c:v>39.6678638881681</c:v>
                </c:pt>
                <c:pt idx="198">
                  <c:v>42.5280177691442</c:v>
                </c:pt>
                <c:pt idx="199">
                  <c:v>44.2922206889625</c:v>
                </c:pt>
                <c:pt idx="200">
                  <c:v>42.5586415766221</c:v>
                </c:pt>
                <c:pt idx="201">
                  <c:v>39.4372852158994</c:v>
                </c:pt>
                <c:pt idx="202">
                  <c:v>36.6722332411258</c:v>
                </c:pt>
                <c:pt idx="203">
                  <c:v>34.4119194676449</c:v>
                </c:pt>
                <c:pt idx="204">
                  <c:v>32.5421244220079</c:v>
                </c:pt>
                <c:pt idx="205">
                  <c:v>30.9596756441329</c:v>
                </c:pt>
                <c:pt idx="206">
                  <c:v>29.5924002181958</c:v>
                </c:pt>
                <c:pt idx="207">
                  <c:v>28.3907696818366</c:v>
                </c:pt>
                <c:pt idx="208">
                  <c:v>27.320071054667</c:v>
                </c:pt>
                <c:pt idx="209">
                  <c:v>26.3552768402348</c:v>
                </c:pt>
                <c:pt idx="210">
                  <c:v>25.4778388354475</c:v>
                </c:pt>
                <c:pt idx="211">
                  <c:v>24.6736653160985</c:v>
                </c:pt>
                <c:pt idx="212">
                  <c:v>23.9318139134446</c:v>
                </c:pt>
                <c:pt idx="213">
                  <c:v>23.2436239181324</c:v>
                </c:pt>
                <c:pt idx="214">
                  <c:v>22.6021249899581</c:v>
                </c:pt>
                <c:pt idx="215">
                  <c:v>22.0016243069392</c:v>
                </c:pt>
                <c:pt idx="216">
                  <c:v>21.4374118512807</c:v>
                </c:pt>
                <c:pt idx="217">
                  <c:v>20.9055457731111</c:v>
                </c:pt>
                <c:pt idx="218">
                  <c:v>20.4026932225325</c:v>
                </c:pt>
                <c:pt idx="219">
                  <c:v>19.9260103712431</c:v>
                </c:pt>
                <c:pt idx="220">
                  <c:v>19.4730506264016</c:v>
                </c:pt>
                <c:pt idx="221">
                  <c:v>19.0416934618665</c:v>
                </c:pt>
                <c:pt idx="222">
                  <c:v>18.6300885555025</c:v>
                </c:pt>
                <c:pt idx="223">
                  <c:v>18.2366114469316</c:v>
                </c:pt>
                <c:pt idx="224">
                  <c:v>17.8598279765982</c:v>
                </c:pt>
                <c:pt idx="225">
                  <c:v>17.4984654965216</c:v>
                </c:pt>
                <c:pt idx="226">
                  <c:v>17.1513893593273</c:v>
                </c:pt>
                <c:pt idx="227">
                  <c:v>16.8175835625161</c:v>
                </c:pt>
                <c:pt idx="228">
                  <c:v>16.4961346941246</c:v>
                </c:pt>
                <c:pt idx="229">
                  <c:v>16.1862185239144</c:v>
                </c:pt>
                <c:pt idx="230">
                  <c:v>15.8870887315015</c:v>
                </c:pt>
                <c:pt idx="231">
                  <c:v>15.5980673735024</c:v>
                </c:pt>
                <c:pt idx="232">
                  <c:v>15.318536775775</c:v>
                </c:pt>
                <c:pt idx="233">
                  <c:v>15.0479326011487</c:v>
                </c:pt>
                <c:pt idx="234">
                  <c:v>14.7857378927333</c:v>
                </c:pt>
                <c:pt idx="235">
                  <c:v>14.5314779315769</c:v>
                </c:pt>
                <c:pt idx="236">
                  <c:v>14.2847157778023</c:v>
                </c:pt>
                <c:pt idx="237">
                  <c:v>14.0450483883389</c:v>
                </c:pt>
                <c:pt idx="238">
                  <c:v>13.8121032234467</c:v>
                </c:pt>
                <c:pt idx="239">
                  <c:v>13.5855352695108</c:v>
                </c:pt>
                <c:pt idx="240">
                  <c:v>13.3650244178933</c:v>
                </c:pt>
                <c:pt idx="241">
                  <c:v>13.1502731495988</c:v>
                </c:pt>
                <c:pt idx="242">
                  <c:v>12.9410044836352</c:v>
                </c:pt>
                <c:pt idx="243">
                  <c:v>12.7369601536028</c:v>
                </c:pt>
                <c:pt idx="244">
                  <c:v>12.5378989825168</c:v>
                </c:pt>
                <c:pt idx="245">
                  <c:v>12.3435954303969</c:v>
                </c:pt>
                <c:pt idx="246">
                  <c:v>12.1538382929153</c:v>
                </c:pt>
                <c:pt idx="247">
                  <c:v>11.9684295325297</c:v>
                </c:pt>
                <c:pt idx="248">
                  <c:v>11.7871832261558</c:v>
                </c:pt>
                <c:pt idx="249">
                  <c:v>11.6099246156403</c:v>
                </c:pt>
                <c:pt idx="250">
                  <c:v>11.4364892491612</c:v>
                </c:pt>
                <c:pt idx="251">
                  <c:v>11.2667222032612</c:v>
                </c:pt>
                <c:pt idx="252">
                  <c:v>11.1004773765609</c:v>
                </c:pt>
                <c:pt idx="253">
                  <c:v>10.9376168473462</c:v>
                </c:pt>
                <c:pt idx="254">
                  <c:v>10.7780102882021</c:v>
                </c:pt>
                <c:pt idx="255">
                  <c:v>10.6215344317074</c:v>
                </c:pt>
                <c:pt idx="256">
                  <c:v>10.4680725819273</c:v>
                </c:pt>
                <c:pt idx="257">
                  <c:v>10.3175141670692</c:v>
                </c:pt>
                <c:pt idx="258">
                  <c:v>10.1697543292041</c:v>
                </c:pt>
                <c:pt idx="259">
                  <c:v>10.0246935474286</c:v>
                </c:pt>
                <c:pt idx="260">
                  <c:v>9.88223729125263</c:v>
                </c:pt>
                <c:pt idx="261">
                  <c:v>9.74229570134945</c:v>
                </c:pt>
                <c:pt idx="262">
                  <c:v>9.60478329512314</c:v>
                </c:pt>
                <c:pt idx="263">
                  <c:v>9.46961869481759</c:v>
                </c:pt>
                <c:pt idx="264">
                  <c:v>9.33672437613322</c:v>
                </c:pt>
                <c:pt idx="265">
                  <c:v>9.2060264355284</c:v>
                </c:pt>
                <c:pt idx="266">
                  <c:v>9.07745437457172</c:v>
                </c:pt>
                <c:pt idx="267">
                  <c:v>8.95094089986992</c:v>
                </c:pt>
                <c:pt idx="268">
                  <c:v>8.8264217372528</c:v>
                </c:pt>
                <c:pt idx="269">
                  <c:v>8.70383545901451</c:v>
                </c:pt>
                <c:pt idx="270">
                  <c:v>8.58312332313506</c:v>
                </c:pt>
                <c:pt idx="271">
                  <c:v>7.46780479571308</c:v>
                </c:pt>
                <c:pt idx="272">
                  <c:v>6.49053276177343</c:v>
                </c:pt>
                <c:pt idx="273">
                  <c:v>5.62040733183448</c:v>
                </c:pt>
                <c:pt idx="274">
                  <c:v>4.83568130525698</c:v>
                </c:pt>
                <c:pt idx="275">
                  <c:v>4.12052550365205</c:v>
                </c:pt>
                <c:pt idx="276">
                  <c:v>3.46308996666975</c:v>
                </c:pt>
                <c:pt idx="277">
                  <c:v>2.85428950629642</c:v>
                </c:pt>
                <c:pt idx="278">
                  <c:v>2.28701440750103</c:v>
                </c:pt>
                <c:pt idx="279">
                  <c:v>1.75560103421242</c:v>
                </c:pt>
                <c:pt idx="280">
                  <c:v>1.25546693737437</c:v>
                </c:pt>
                <c:pt idx="281">
                  <c:v>0.782853260238974</c:v>
                </c:pt>
                <c:pt idx="282">
                  <c:v>0.334638999568297</c:v>
                </c:pt>
                <c:pt idx="283">
                  <c:v>-0.0917954738177045</c:v>
                </c:pt>
                <c:pt idx="284">
                  <c:v>-0.498670413016347</c:v>
                </c:pt>
                <c:pt idx="285">
                  <c:v>-0.887884098175643</c:v>
                </c:pt>
                <c:pt idx="286">
                  <c:v>-1.26107239582732</c:v>
                </c:pt>
                <c:pt idx="287">
                  <c:v>-1.61965517060571</c:v>
                </c:pt>
                <c:pt idx="288">
                  <c:v>-1.96487287176325</c:v>
                </c:pt>
                <c:pt idx="289">
                  <c:v>-2.29781568160101</c:v>
                </c:pt>
                <c:pt idx="290">
                  <c:v>-2.61944696545092</c:v>
                </c:pt>
                <c:pt idx="291">
                  <c:v>-2.93062230769886</c:v>
                </c:pt>
                <c:pt idx="292">
                  <c:v>-3.23210509381509</c:v>
                </c:pt>
                <c:pt idx="293">
                  <c:v>-3.52457936393419</c:v>
                </c:pt>
                <c:pt idx="294">
                  <c:v>-3.80866049209978</c:v>
                </c:pt>
                <c:pt idx="295">
                  <c:v>-4.08490411850596</c:v>
                </c:pt>
                <c:pt idx="296">
                  <c:v>-4.35381366730487</c:v>
                </c:pt>
                <c:pt idx="297">
                  <c:v>-4.61584671100945</c:v>
                </c:pt>
                <c:pt idx="298">
                  <c:v>-4.87142038801468</c:v>
                </c:pt>
                <c:pt idx="299">
                  <c:v>-5.1209160378642</c:v>
                </c:pt>
                <c:pt idx="300">
                  <c:v>-5.36468318642151</c:v>
                </c:pt>
                <c:pt idx="301">
                  <c:v>-5.60304298775023</c:v>
                </c:pt>
                <c:pt idx="302">
                  <c:v>-5.83629120955754</c:v>
                </c:pt>
                <c:pt idx="303">
                  <c:v>-6.06470083325695</c:v>
                </c:pt>
                <c:pt idx="304">
                  <c:v>-6.2885243271025</c:v>
                </c:pt>
                <c:pt idx="305">
                  <c:v>-6.50799564074288</c:v>
                </c:pt>
                <c:pt idx="306">
                  <c:v>-6.72333196138115</c:v>
                </c:pt>
                <c:pt idx="307">
                  <c:v>-6.93473526510919</c:v>
                </c:pt>
                <c:pt idx="308">
                  <c:v>-7.14239369158124</c:v>
                </c:pt>
                <c:pt idx="309">
                  <c:v>-7.34648276576267</c:v>
                </c:pt>
                <c:pt idx="310">
                  <c:v>-7.54716648684063</c:v>
                </c:pt>
                <c:pt idx="311">
                  <c:v>-7.74459830136061</c:v>
                </c:pt>
                <c:pt idx="312">
                  <c:v>-7.93892197514198</c:v>
                </c:pt>
                <c:pt idx="313">
                  <c:v>-8.13027237642687</c:v>
                </c:pt>
                <c:pt idx="314">
                  <c:v>-8.31877618096074</c:v>
                </c:pt>
                <c:pt idx="315">
                  <c:v>-8.50455250822009</c:v>
                </c:pt>
                <c:pt idx="316">
                  <c:v>-8.68771349675579</c:v>
                </c:pt>
                <c:pt idx="317">
                  <c:v>-8.86836482555959</c:v>
                </c:pt>
                <c:pt idx="318">
                  <c:v>-9.04660618746043</c:v>
                </c:pt>
                <c:pt idx="319">
                  <c:v>-9.22253171978908</c:v>
                </c:pt>
                <c:pt idx="320">
                  <c:v>-9.39623039689062</c:v>
                </c:pt>
                <c:pt idx="321">
                  <c:v>-9.56778638849891</c:v>
                </c:pt>
                <c:pt idx="322">
                  <c:v>-9.7372793875024</c:v>
                </c:pt>
                <c:pt idx="323">
                  <c:v>-9.90478491020806</c:v>
                </c:pt>
                <c:pt idx="324">
                  <c:v>-10.0703745718486</c:v>
                </c:pt>
                <c:pt idx="325">
                  <c:v>-10.2341163397606</c:v>
                </c:pt>
                <c:pt idx="326">
                  <c:v>-10.3960747663872</c:v>
                </c:pt>
                <c:pt idx="327">
                  <c:v>-10.5563112040199</c:v>
                </c:pt>
                <c:pt idx="328">
                  <c:v>-10.7148840029832</c:v>
                </c:pt>
                <c:pt idx="329">
                  <c:v>-10.8718486947819</c:v>
                </c:pt>
                <c:pt idx="330">
                  <c:v>-11.0272581615716</c:v>
                </c:pt>
                <c:pt idx="331">
                  <c:v>-11.1811627931683</c:v>
                </c:pt>
                <c:pt idx="332">
                  <c:v>-11.3336106326894</c:v>
                </c:pt>
                <c:pt idx="333">
                  <c:v>-11.4846475118074</c:v>
                </c:pt>
                <c:pt idx="334">
                  <c:v>-11.6343171764989</c:v>
                </c:pt>
                <c:pt idx="335">
                  <c:v>-11.7826614040863</c:v>
                </c:pt>
                <c:pt idx="336">
                  <c:v>-11.9297201122888</c:v>
                </c:pt>
                <c:pt idx="337">
                  <c:v>-12.0755314609362</c:v>
                </c:pt>
                <c:pt idx="338">
                  <c:v>-12.2201319469303</c:v>
                </c:pt>
                <c:pt idx="339">
                  <c:v>-12.3635564929925</c:v>
                </c:pt>
                <c:pt idx="340">
                  <c:v>-12.5058385306776</c:v>
                </c:pt>
                <c:pt idx="341">
                  <c:v>-12.6470100780999</c:v>
                </c:pt>
                <c:pt idx="342">
                  <c:v>-12.7871018127689</c:v>
                </c:pt>
                <c:pt idx="343">
                  <c:v>-12.9261431399042</c:v>
                </c:pt>
                <c:pt idx="344">
                  <c:v>-13.0641622565611</c:v>
                </c:pt>
                <c:pt idx="345">
                  <c:v>-13.2011862118765</c:v>
                </c:pt>
                <c:pt idx="346">
                  <c:v>-13.337240963709</c:v>
                </c:pt>
                <c:pt idx="347">
                  <c:v>-13.4723514319356</c:v>
                </c:pt>
                <c:pt idx="348">
                  <c:v>-13.6065415486358</c:v>
                </c:pt>
                <c:pt idx="349">
                  <c:v>-13.7398343053809</c:v>
                </c:pt>
                <c:pt idx="350">
                  <c:v>-13.8722517978263</c:v>
                </c:pt>
                <c:pt idx="351">
                  <c:v>-14.0038152677893</c:v>
                </c:pt>
                <c:pt idx="352">
                  <c:v>-14.134545142981</c:v>
                </c:pt>
                <c:pt idx="353">
                  <c:v>-14.2644610745474</c:v>
                </c:pt>
                <c:pt idx="354">
                  <c:v>-14.393581972562</c:v>
                </c:pt>
                <c:pt idx="355">
                  <c:v>-14.5219260396033</c:v>
                </c:pt>
                <c:pt idx="356">
                  <c:v>-14.6495108025386</c:v>
                </c:pt>
                <c:pt idx="357">
                  <c:v>-14.7763531426281</c:v>
                </c:pt>
                <c:pt idx="358">
                  <c:v>-14.9024693240526</c:v>
                </c:pt>
                <c:pt idx="359">
                  <c:v>-15.0278750209652</c:v>
                </c:pt>
                <c:pt idx="360">
                  <c:v>-15.1525853431528</c:v>
                </c:pt>
                <c:pt idx="361">
                  <c:v>-16.3644089053734</c:v>
                </c:pt>
                <c:pt idx="362">
                  <c:v>-17.5199268913242</c:v>
                </c:pt>
                <c:pt idx="363">
                  <c:v>-18.6278416017031</c:v>
                </c:pt>
                <c:pt idx="364">
                  <c:v>-19.6945070296124</c:v>
                </c:pt>
                <c:pt idx="365">
                  <c:v>-20.7246689952556</c:v>
                </c:pt>
                <c:pt idx="366">
                  <c:v>-21.7219529109438</c:v>
                </c:pt>
                <c:pt idx="367">
                  <c:v>-22.6891920246392</c:v>
                </c:pt>
                <c:pt idx="368">
                  <c:v>-23.6286519873678</c:v>
                </c:pt>
                <c:pt idx="369">
                  <c:v>-24.5421865459227</c:v>
                </c:pt>
                <c:pt idx="370">
                  <c:v>-25.4313466759539</c:v>
                </c:pt>
                <c:pt idx="371">
                  <c:v>-26.2974577964347</c:v>
                </c:pt>
                <c:pt idx="372">
                  <c:v>-27.1416748513052</c:v>
                </c:pt>
                <c:pt idx="373">
                  <c:v>-27.9650218984747</c:v>
                </c:pt>
                <c:pt idx="374">
                  <c:v>-28.7684207682259</c:v>
                </c:pt>
                <c:pt idx="375">
                  <c:v>-29.5527119578719</c:v>
                </c:pt>
                <c:pt idx="376">
                  <c:v>-30.3186699801881</c:v>
                </c:pt>
                <c:pt idx="377">
                  <c:v>-31.0670147298707</c:v>
                </c:pt>
                <c:pt idx="378">
                  <c:v>-31.7984199783773</c:v>
                </c:pt>
                <c:pt idx="379">
                  <c:v>-32.5135197895475</c:v>
                </c:pt>
                <c:pt idx="380">
                  <c:v>-33.2129134240616</c:v>
                </c:pt>
                <c:pt idx="381">
                  <c:v>-33.8971691415339</c:v>
                </c:pt>
                <c:pt idx="382">
                  <c:v>-34.5668271953767</c:v>
                </c:pt>
                <c:pt idx="383">
                  <c:v>-35.2224022340755</c:v>
                </c:pt>
                <c:pt idx="384">
                  <c:v>-35.864385263852</c:v>
                </c:pt>
                <c:pt idx="385">
                  <c:v>-36.4932452853304</c:v>
                </c:pt>
                <c:pt idx="386">
                  <c:v>-37.1094306861498</c:v>
                </c:pt>
                <c:pt idx="387">
                  <c:v>-37.7133704492039</c:v>
                </c:pt>
                <c:pt idx="388">
                  <c:v>-38.3054752200158</c:v>
                </c:pt>
                <c:pt idx="389">
                  <c:v>-38.88613826499</c:v>
                </c:pt>
                <c:pt idx="390">
                  <c:v>-39.4557363437179</c:v>
                </c:pt>
                <c:pt idx="391">
                  <c:v>-40.0146305122845</c:v>
                </c:pt>
                <c:pt idx="392">
                  <c:v>-40.5631668699939</c:v>
                </c:pt>
                <c:pt idx="393">
                  <c:v>-41.1016772586376</c:v>
                </c:pt>
                <c:pt idx="394">
                  <c:v>-41.6304799210484</c:v>
                </c:pt>
                <c:pt idx="395">
                  <c:v>-42.1498801239556</c:v>
                </c:pt>
                <c:pt idx="396">
                  <c:v>-42.6601707489134</c:v>
                </c:pt>
                <c:pt idx="397">
                  <c:v>-43.1616328541828</c:v>
                </c:pt>
                <c:pt idx="398">
                  <c:v>-43.6545362098057</c:v>
                </c:pt>
                <c:pt idx="399">
                  <c:v>-44.1391398076551</c:v>
                </c:pt>
                <c:pt idx="400">
                  <c:v>-44.6156923479216</c:v>
                </c:pt>
                <c:pt idx="401">
                  <c:v>-45.0844327032689</c:v>
                </c:pt>
                <c:pt idx="402">
                  <c:v>-45.5455903617277</c:v>
                </c:pt>
                <c:pt idx="403">
                  <c:v>-45.9993858492846</c:v>
                </c:pt>
                <c:pt idx="404">
                  <c:v>-46.4460311330422</c:v>
                </c:pt>
                <c:pt idx="405">
                  <c:v>-46.8857300057683</c:v>
                </c:pt>
                <c:pt idx="406">
                  <c:v>-47.318678452609</c:v>
                </c:pt>
                <c:pt idx="407">
                  <c:v>-47.7450650007076</c:v>
                </c:pt>
                <c:pt idx="408">
                  <c:v>-48.1650710524469</c:v>
                </c:pt>
                <c:pt idx="409">
                  <c:v>-48.5788712030081</c:v>
                </c:pt>
                <c:pt idx="410">
                  <c:v>-48.9866335429197</c:v>
                </c:pt>
                <c:pt idx="411">
                  <c:v>-49.388519946252</c:v>
                </c:pt>
                <c:pt idx="412">
                  <c:v>-49.7846863450933</c:v>
                </c:pt>
                <c:pt idx="413">
                  <c:v>-50.1752829909238</c:v>
                </c:pt>
                <c:pt idx="414">
                  <c:v>-50.560454703488</c:v>
                </c:pt>
                <c:pt idx="415">
                  <c:v>-50.9403411077419</c:v>
                </c:pt>
                <c:pt idx="416">
                  <c:v>-51.3150768594357</c:v>
                </c:pt>
                <c:pt idx="417">
                  <c:v>-51.6847918598718</c:v>
                </c:pt>
                <c:pt idx="418">
                  <c:v>-52.0496114603553</c:v>
                </c:pt>
                <c:pt idx="419">
                  <c:v>-52.4096566568386</c:v>
                </c:pt>
                <c:pt idx="420">
                  <c:v>-52.7650442752362</c:v>
                </c:pt>
                <c:pt idx="421">
                  <c:v>-53.1158871478708</c:v>
                </c:pt>
                <c:pt idx="422">
                  <c:v>-53.4622942814876</c:v>
                </c:pt>
                <c:pt idx="423">
                  <c:v>-53.8043710172584</c:v>
                </c:pt>
                <c:pt idx="424">
                  <c:v>-54.1422191831739</c:v>
                </c:pt>
                <c:pt idx="425">
                  <c:v>-54.4759372392077</c:v>
                </c:pt>
                <c:pt idx="426">
                  <c:v>-54.805620415615</c:v>
                </c:pt>
                <c:pt idx="427">
                  <c:v>-55.1313608447127</c:v>
                </c:pt>
                <c:pt idx="428">
                  <c:v>-55.4532476864699</c:v>
                </c:pt>
                <c:pt idx="429">
                  <c:v>-55.7713672482224</c:v>
                </c:pt>
                <c:pt idx="430">
                  <c:v>-56.0858030988084</c:v>
                </c:pt>
                <c:pt idx="431">
                  <c:v>-56.396636177408</c:v>
                </c:pt>
                <c:pt idx="432">
                  <c:v>-56.7039448973542</c:v>
                </c:pt>
                <c:pt idx="433">
                  <c:v>-57.0078052451708</c:v>
                </c:pt>
                <c:pt idx="434">
                  <c:v>-57.3082908750756</c:v>
                </c:pt>
                <c:pt idx="435">
                  <c:v>-57.6054731991818</c:v>
                </c:pt>
                <c:pt idx="436">
                  <c:v>-57.8994214736095</c:v>
                </c:pt>
                <c:pt idx="437">
                  <c:v>-58.190202880717</c:v>
                </c:pt>
                <c:pt idx="438">
                  <c:v>-58.4778826076423</c:v>
                </c:pt>
                <c:pt idx="439">
                  <c:v>-58.762523921343</c:v>
                </c:pt>
                <c:pt idx="440">
                  <c:v>-59.0441882403057</c:v>
                </c:pt>
                <c:pt idx="441">
                  <c:v>-59.3229352030932</c:v>
                </c:pt>
                <c:pt idx="442">
                  <c:v>-59.5988227338832</c:v>
                </c:pt>
                <c:pt idx="443">
                  <c:v>-59.8719071051495</c:v>
                </c:pt>
                <c:pt idx="444">
                  <c:v>-60.1422429976241</c:v>
                </c:pt>
                <c:pt idx="445">
                  <c:v>-60.4098835576737</c:v>
                </c:pt>
                <c:pt idx="446">
                  <c:v>-60.6748804522182</c:v>
                </c:pt>
                <c:pt idx="447">
                  <c:v>-60.9372839213082</c:v>
                </c:pt>
                <c:pt idx="448">
                  <c:v>-61.1971428284757</c:v>
                </c:pt>
                <c:pt idx="449">
                  <c:v>-61.4545047089649</c:v>
                </c:pt>
                <c:pt idx="450">
                  <c:v>-61.7094158159458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712895"/>
        <c:axId val="228932159"/>
      </c:scatterChart>
      <c:scatterChart>
        <c:scatterStyle val="smooth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+AMP'!$G$2:$G$452</c:f>
              <c:numCache>
                <c:formatCode>General</c:formatCode>
                <c:ptCount val="451"/>
                <c:pt idx="0">
                  <c:v>90.4615799053884</c:v>
                </c:pt>
                <c:pt idx="1">
                  <c:v>90.507736700971</c:v>
                </c:pt>
                <c:pt idx="2">
                  <c:v>90.5538931551508</c:v>
                </c:pt>
                <c:pt idx="3">
                  <c:v>90.6000492368973</c:v>
                </c:pt>
                <c:pt idx="4">
                  <c:v>90.6462049151816</c:v>
                </c:pt>
                <c:pt idx="5">
                  <c:v>90.6923601589763</c:v>
                </c:pt>
                <c:pt idx="6">
                  <c:v>90.7385149372562</c:v>
                </c:pt>
                <c:pt idx="7">
                  <c:v>90.7846692189978</c:v>
                </c:pt>
                <c:pt idx="8">
                  <c:v>90.8308229731797</c:v>
                </c:pt>
                <c:pt idx="9">
                  <c:v>90.8769761687829</c:v>
                </c:pt>
                <c:pt idx="10">
                  <c:v>90.9231287747907</c:v>
                </c:pt>
                <c:pt idx="11">
                  <c:v>90.9692807601889</c:v>
                </c:pt>
                <c:pt idx="12">
                  <c:v>91.0154320939659</c:v>
                </c:pt>
                <c:pt idx="13">
                  <c:v>91.061582745113</c:v>
                </c:pt>
                <c:pt idx="14">
                  <c:v>91.1077326826242</c:v>
                </c:pt>
                <c:pt idx="15">
                  <c:v>91.1538818754968</c:v>
                </c:pt>
                <c:pt idx="16">
                  <c:v>91.2000302927309</c:v>
                </c:pt>
                <c:pt idx="17">
                  <c:v>91.2461779033302</c:v>
                </c:pt>
                <c:pt idx="18">
                  <c:v>91.2923246763017</c:v>
                </c:pt>
                <c:pt idx="19">
                  <c:v>91.338470580656</c:v>
                </c:pt>
                <c:pt idx="20">
                  <c:v>91.3846155854074</c:v>
                </c:pt>
                <c:pt idx="21">
                  <c:v>91.4307596595739</c:v>
                </c:pt>
                <c:pt idx="22">
                  <c:v>91.4769027721776</c:v>
                </c:pt>
                <c:pt idx="23">
                  <c:v>91.5230448922445</c:v>
                </c:pt>
                <c:pt idx="24">
                  <c:v>91.5691859888051</c:v>
                </c:pt>
                <c:pt idx="25">
                  <c:v>91.615326030894</c:v>
                </c:pt>
                <c:pt idx="26">
                  <c:v>91.6614649875502</c:v>
                </c:pt>
                <c:pt idx="27">
                  <c:v>91.7076028278178</c:v>
                </c:pt>
                <c:pt idx="28">
                  <c:v>91.7537395207449</c:v>
                </c:pt>
                <c:pt idx="29">
                  <c:v>91.7998750353851</c:v>
                </c:pt>
                <c:pt idx="30">
                  <c:v>91.8460093407968</c:v>
                </c:pt>
                <c:pt idx="31">
                  <c:v>91.8921424060433</c:v>
                </c:pt>
                <c:pt idx="32">
                  <c:v>91.9382742001934</c:v>
                </c:pt>
                <c:pt idx="33">
                  <c:v>91.9844046923213</c:v>
                </c:pt>
                <c:pt idx="34">
                  <c:v>92.0305338515066</c:v>
                </c:pt>
                <c:pt idx="35">
                  <c:v>92.0766616468346</c:v>
                </c:pt>
                <c:pt idx="36">
                  <c:v>92.1227880473964</c:v>
                </c:pt>
                <c:pt idx="37">
                  <c:v>92.1689130222891</c:v>
                </c:pt>
                <c:pt idx="38">
                  <c:v>92.2150365406156</c:v>
                </c:pt>
                <c:pt idx="39">
                  <c:v>92.2611585714852</c:v>
                </c:pt>
                <c:pt idx="40">
                  <c:v>92.3072790840134</c:v>
                </c:pt>
                <c:pt idx="41">
                  <c:v>92.3533980473222</c:v>
                </c:pt>
                <c:pt idx="42">
                  <c:v>92.39951543054</c:v>
                </c:pt>
                <c:pt idx="43">
                  <c:v>92.4456312028021</c:v>
                </c:pt>
                <c:pt idx="44">
                  <c:v>92.4917453332505</c:v>
                </c:pt>
                <c:pt idx="45">
                  <c:v>92.5378577910341</c:v>
                </c:pt>
                <c:pt idx="46">
                  <c:v>92.5839685453091</c:v>
                </c:pt>
                <c:pt idx="47">
                  <c:v>92.6300775652388</c:v>
                </c:pt>
                <c:pt idx="48">
                  <c:v>92.6761848199936</c:v>
                </c:pt>
                <c:pt idx="49">
                  <c:v>92.7222902787519</c:v>
                </c:pt>
                <c:pt idx="50">
                  <c:v>92.7683939106991</c:v>
                </c:pt>
                <c:pt idx="51">
                  <c:v>92.8144956850287</c:v>
                </c:pt>
                <c:pt idx="52">
                  <c:v>92.860595570942</c:v>
                </c:pt>
                <c:pt idx="53">
                  <c:v>92.9066935376483</c:v>
                </c:pt>
                <c:pt idx="54">
                  <c:v>92.9527895543649</c:v>
                </c:pt>
                <c:pt idx="55">
                  <c:v>92.9988835903174</c:v>
                </c:pt>
                <c:pt idx="56">
                  <c:v>93.0449756147399</c:v>
                </c:pt>
                <c:pt idx="57">
                  <c:v>93.0910655968748</c:v>
                </c:pt>
                <c:pt idx="58">
                  <c:v>93.1371535059733</c:v>
                </c:pt>
                <c:pt idx="59">
                  <c:v>93.1832393112952</c:v>
                </c:pt>
                <c:pt idx="60">
                  <c:v>93.2293229821093</c:v>
                </c:pt>
                <c:pt idx="61">
                  <c:v>93.2754044876934</c:v>
                </c:pt>
                <c:pt idx="62">
                  <c:v>93.3214837973344</c:v>
                </c:pt>
                <c:pt idx="63">
                  <c:v>93.3675608803285</c:v>
                </c:pt>
                <c:pt idx="64">
                  <c:v>93.4136357059814</c:v>
                </c:pt>
                <c:pt idx="65">
                  <c:v>93.459708243608</c:v>
                </c:pt>
                <c:pt idx="66">
                  <c:v>93.5057784625333</c:v>
                </c:pt>
                <c:pt idx="67">
                  <c:v>93.5518463320917</c:v>
                </c:pt>
                <c:pt idx="68">
                  <c:v>93.5979118216278</c:v>
                </c:pt>
                <c:pt idx="69">
                  <c:v>93.6439749004961</c:v>
                </c:pt>
                <c:pt idx="70">
                  <c:v>93.6900355380612</c:v>
                </c:pt>
                <c:pt idx="71">
                  <c:v>93.736093703698</c:v>
                </c:pt>
                <c:pt idx="72">
                  <c:v>93.782149366792</c:v>
                </c:pt>
                <c:pt idx="73">
                  <c:v>93.8282024967391</c:v>
                </c:pt>
                <c:pt idx="74">
                  <c:v>93.8742530629458</c:v>
                </c:pt>
                <c:pt idx="75">
                  <c:v>93.9203010348296</c:v>
                </c:pt>
                <c:pt idx="76">
                  <c:v>93.9663463818189</c:v>
                </c:pt>
                <c:pt idx="77">
                  <c:v>94.0123890733528</c:v>
                </c:pt>
                <c:pt idx="78">
                  <c:v>94.0584290788821</c:v>
                </c:pt>
                <c:pt idx="79">
                  <c:v>94.1044663678684</c:v>
                </c:pt>
                <c:pt idx="80">
                  <c:v>94.1505009097852</c:v>
                </c:pt>
                <c:pt idx="81">
                  <c:v>94.1965326741172</c:v>
                </c:pt>
                <c:pt idx="82">
                  <c:v>94.242561630361</c:v>
                </c:pt>
                <c:pt idx="83">
                  <c:v>94.2885877480248</c:v>
                </c:pt>
                <c:pt idx="84">
                  <c:v>94.3346109966288</c:v>
                </c:pt>
                <c:pt idx="85">
                  <c:v>94.3806313457055</c:v>
                </c:pt>
                <c:pt idx="86">
                  <c:v>94.4266487647993</c:v>
                </c:pt>
                <c:pt idx="87">
                  <c:v>94.4726632234668</c:v>
                </c:pt>
                <c:pt idx="88">
                  <c:v>94.5186746912775</c:v>
                </c:pt>
                <c:pt idx="89">
                  <c:v>94.5646831378129</c:v>
                </c:pt>
                <c:pt idx="90">
                  <c:v>94.6106885326677</c:v>
                </c:pt>
                <c:pt idx="91">
                  <c:v>95.0705679588667</c:v>
                </c:pt>
                <c:pt idx="92">
                  <c:v>95.5301088697886</c:v>
                </c:pt>
                <c:pt idx="93">
                  <c:v>95.9892810884094</c:v>
                </c:pt>
                <c:pt idx="94">
                  <c:v>96.448054591427</c:v>
                </c:pt>
                <c:pt idx="95">
                  <c:v>96.9063995212307</c:v>
                </c:pt>
                <c:pt idx="96">
                  <c:v>97.364286197675</c:v>
                </c:pt>
                <c:pt idx="97">
                  <c:v>97.8216851296428</c:v>
                </c:pt>
                <c:pt idx="98">
                  <c:v>98.2785670263886</c:v>
                </c:pt>
                <c:pt idx="99">
                  <c:v>98.7349028086456</c:v>
                </c:pt>
                <c:pt idx="100">
                  <c:v>99.1906636194889</c:v>
                </c:pt>
                <c:pt idx="101">
                  <c:v>99.6458208349407</c:v>
                </c:pt>
                <c:pt idx="102">
                  <c:v>100.100346074308</c:v>
                </c:pt>
                <c:pt idx="103">
                  <c:v>100.554211210245</c:v>
                </c:pt>
                <c:pt idx="104">
                  <c:v>101.007388378522</c:v>
                </c:pt>
                <c:pt idx="105">
                  <c:v>101.459849987509</c:v>
                </c:pt>
                <c:pt idx="106">
                  <c:v>101.911568727341</c:v>
                </c:pt>
                <c:pt idx="107">
                  <c:v>102.362517578784</c:v>
                </c:pt>
                <c:pt idx="108">
                  <c:v>102.812669821772</c:v>
                </c:pt>
                <c:pt idx="109">
                  <c:v>103.261999043622</c:v>
                </c:pt>
                <c:pt idx="110">
                  <c:v>103.710479146915</c:v>
                </c:pt>
                <c:pt idx="111">
                  <c:v>104.158084357042</c:v>
                </c:pt>
                <c:pt idx="112">
                  <c:v>104.6047892294</c:v>
                </c:pt>
                <c:pt idx="113">
                  <c:v>105.050568656252</c:v>
                </c:pt>
                <c:pt idx="114">
                  <c:v>105.495397873224</c:v>
                </c:pt>
                <c:pt idx="115">
                  <c:v>105.939252465462</c:v>
                </c:pt>
                <c:pt idx="116">
                  <c:v>106.382108373416</c:v>
                </c:pt>
                <c:pt idx="117">
                  <c:v>106.823941898287</c:v>
                </c:pt>
                <c:pt idx="118">
                  <c:v>107.264729707092</c:v>
                </c:pt>
                <c:pt idx="119">
                  <c:v>107.704448837387</c:v>
                </c:pt>
                <c:pt idx="120">
                  <c:v>108.143076701622</c:v>
                </c:pt>
                <c:pt idx="121">
                  <c:v>108.580591091134</c:v>
                </c:pt>
                <c:pt idx="122">
                  <c:v>109.016970179785</c:v>
                </c:pt>
                <c:pt idx="123">
                  <c:v>109.452192527246</c:v>
                </c:pt>
                <c:pt idx="124">
                  <c:v>109.886237081913</c:v>
                </c:pt>
                <c:pt idx="125">
                  <c:v>110.319083183481</c:v>
                </c:pt>
                <c:pt idx="126">
                  <c:v>110.750710565165</c:v>
                </c:pt>
                <c:pt idx="127">
                  <c:v>111.181099355571</c:v>
                </c:pt>
                <c:pt idx="128">
                  <c:v>111.610230080224</c:v>
                </c:pt>
                <c:pt idx="129">
                  <c:v>112.03808366276</c:v>
                </c:pt>
                <c:pt idx="130">
                  <c:v>112.464641425777</c:v>
                </c:pt>
                <c:pt idx="131">
                  <c:v>112.889885091364</c:v>
                </c:pt>
                <c:pt idx="132">
                  <c:v>113.313796781297</c:v>
                </c:pt>
                <c:pt idx="133">
                  <c:v>113.736359016919</c:v>
                </c:pt>
                <c:pt idx="134">
                  <c:v>114.157554718712</c:v>
                </c:pt>
                <c:pt idx="135">
                  <c:v>114.577367205551</c:v>
                </c:pt>
                <c:pt idx="136">
                  <c:v>114.995780193662</c:v>
                </c:pt>
                <c:pt idx="137">
                  <c:v>115.41277779529</c:v>
                </c:pt>
                <c:pt idx="138">
                  <c:v>115.828344517074</c:v>
                </c:pt>
                <c:pt idx="139">
                  <c:v>116.242465258138</c:v>
                </c:pt>
                <c:pt idx="140">
                  <c:v>116.655125307921</c:v>
                </c:pt>
                <c:pt idx="141">
                  <c:v>117.066310343725</c:v>
                </c:pt>
                <c:pt idx="142">
                  <c:v>117.476006428018</c:v>
                </c:pt>
                <c:pt idx="143">
                  <c:v>117.884200005477</c:v>
                </c:pt>
                <c:pt idx="144">
                  <c:v>118.290877899791</c:v>
                </c:pt>
                <c:pt idx="145">
                  <c:v>118.69602731023</c:v>
                </c:pt>
                <c:pt idx="146">
                  <c:v>119.099635807982</c:v>
                </c:pt>
                <c:pt idx="147">
                  <c:v>119.501691332271</c:v>
                </c:pt>
                <c:pt idx="148">
                  <c:v>119.902182186266</c:v>
                </c:pt>
                <c:pt idx="149">
                  <c:v>120.301097032782</c:v>
                </c:pt>
                <c:pt idx="150">
                  <c:v>120.698424889783</c:v>
                </c:pt>
                <c:pt idx="151">
                  <c:v>121.094155125701</c:v>
                </c:pt>
                <c:pt idx="152">
                  <c:v>121.488277454569</c:v>
                </c:pt>
                <c:pt idx="153">
                  <c:v>121.880781930985</c:v>
                </c:pt>
                <c:pt idx="154">
                  <c:v>122.271658944901</c:v>
                </c:pt>
                <c:pt idx="155">
                  <c:v>122.660899216268</c:v>
                </c:pt>
                <c:pt idx="156">
                  <c:v>123.048493789514</c:v>
                </c:pt>
                <c:pt idx="157">
                  <c:v>123.434434027888</c:v>
                </c:pt>
                <c:pt idx="158">
                  <c:v>123.818711607665</c:v>
                </c:pt>
                <c:pt idx="159">
                  <c:v>124.201318512218</c:v>
                </c:pt>
                <c:pt idx="160">
                  <c:v>124.582247025969</c:v>
                </c:pt>
                <c:pt idx="161">
                  <c:v>124.961489728224</c:v>
                </c:pt>
                <c:pt idx="162">
                  <c:v>125.339039486897</c:v>
                </c:pt>
                <c:pt idx="163">
                  <c:v>125.714889452128</c:v>
                </c:pt>
                <c:pt idx="164">
                  <c:v>126.089033049808</c:v>
                </c:pt>
                <c:pt idx="165">
                  <c:v>126.461463975005</c:v>
                </c:pt>
                <c:pt idx="166">
                  <c:v>126.832176185311</c:v>
                </c:pt>
                <c:pt idx="167">
                  <c:v>127.201163894101</c:v>
                </c:pt>
                <c:pt idx="168">
                  <c:v>127.568421563725</c:v>
                </c:pt>
                <c:pt idx="169">
                  <c:v>127.933943898616</c:v>
                </c:pt>
                <c:pt idx="170">
                  <c:v>128.297725838349</c:v>
                </c:pt>
                <c:pt idx="171">
                  <c:v>128.659762550623</c:v>
                </c:pt>
                <c:pt idx="172">
                  <c:v>129.020049424194</c:v>
                </c:pt>
                <c:pt idx="173">
                  <c:v>129.378582061755</c:v>
                </c:pt>
                <c:pt idx="174">
                  <c:v>129.73535627276</c:v>
                </c:pt>
                <c:pt idx="175">
                  <c:v>130.090368066214</c:v>
                </c:pt>
                <c:pt idx="176">
                  <c:v>130.443613643406</c:v>
                </c:pt>
                <c:pt idx="177">
                  <c:v>130.795089390615</c:v>
                </c:pt>
                <c:pt idx="178">
                  <c:v>131.144791871771</c:v>
                </c:pt>
                <c:pt idx="179">
                  <c:v>131.492717821086</c:v>
                </c:pt>
                <c:pt idx="180">
                  <c:v>131.838864135651</c:v>
                </c:pt>
                <c:pt idx="181">
                  <c:v>135.201866228233</c:v>
                </c:pt>
                <c:pt idx="182">
                  <c:v>138.384411521287</c:v>
                </c:pt>
                <c:pt idx="183">
                  <c:v>141.384894498743</c:v>
                </c:pt>
                <c:pt idx="184">
                  <c:v>144.201629669433</c:v>
                </c:pt>
                <c:pt idx="185">
                  <c:v>146.831989743038</c:v>
                </c:pt>
                <c:pt idx="186">
                  <c:v>149.271408098213</c:v>
                </c:pt>
                <c:pt idx="187">
                  <c:v>151.51212380463</c:v>
                </c:pt>
                <c:pt idx="188">
                  <c:v>153.54146171013</c:v>
                </c:pt>
                <c:pt idx="189">
                  <c:v>155.339286635076</c:v>
                </c:pt>
                <c:pt idx="190">
                  <c:v>156.873976285742</c:v>
                </c:pt>
                <c:pt idx="191">
                  <c:v>158.095657959223</c:v>
                </c:pt>
                <c:pt idx="192">
                  <c:v>158.924156021397</c:v>
                </c:pt>
                <c:pt idx="193">
                  <c:v>159.226085295603</c:v>
                </c:pt>
                <c:pt idx="194">
                  <c:v>158.767957428361</c:v>
                </c:pt>
                <c:pt idx="195">
                  <c:v>157.111364386024</c:v>
                </c:pt>
                <c:pt idx="196">
                  <c:v>153.353810376267</c:v>
                </c:pt>
                <c:pt idx="197">
                  <c:v>145.426591151789</c:v>
                </c:pt>
                <c:pt idx="198">
                  <c:v>128.353257541223</c:v>
                </c:pt>
                <c:pt idx="199">
                  <c:v>95.4800372032044</c:v>
                </c:pt>
                <c:pt idx="200">
                  <c:v>61.1931575714693</c:v>
                </c:pt>
                <c:pt idx="201">
                  <c:v>42.5783743419599</c:v>
                </c:pt>
                <c:pt idx="202">
                  <c:v>33.7233859757655</c:v>
                </c:pt>
                <c:pt idx="203">
                  <c:v>29.2410174486239</c:v>
                </c:pt>
                <c:pt idx="204">
                  <c:v>26.8692093050431</c:v>
                </c:pt>
                <c:pt idx="205">
                  <c:v>25.6298324676266</c:v>
                </c:pt>
                <c:pt idx="206">
                  <c:v>25.0511645717411</c:v>
                </c:pt>
                <c:pt idx="207">
                  <c:v>24.8824228088151</c:v>
                </c:pt>
                <c:pt idx="208">
                  <c:v>24.9795170313664</c:v>
                </c:pt>
                <c:pt idx="209">
                  <c:v>25.25444107917</c:v>
                </c:pt>
                <c:pt idx="210">
                  <c:v>25.6507745527325</c:v>
                </c:pt>
                <c:pt idx="211">
                  <c:v>26.1309145295358</c:v>
                </c:pt>
                <c:pt idx="212">
                  <c:v>26.6690002054425</c:v>
                </c:pt>
                <c:pt idx="213">
                  <c:v>27.2467861633618</c:v>
                </c:pt>
                <c:pt idx="214">
                  <c:v>27.8511291165654</c:v>
                </c:pt>
                <c:pt idx="215">
                  <c:v>28.4723998193695</c:v>
                </c:pt>
                <c:pt idx="216">
                  <c:v>29.1034472279147</c:v>
                </c:pt>
                <c:pt idx="217">
                  <c:v>29.7389039995702</c:v>
                </c:pt>
                <c:pt idx="218">
                  <c:v>30.3747094942476</c:v>
                </c:pt>
                <c:pt idx="219">
                  <c:v>31.0077751360454</c:v>
                </c:pt>
                <c:pt idx="220">
                  <c:v>31.6357451952503</c:v>
                </c:pt>
                <c:pt idx="221">
                  <c:v>32.2568228987684</c:v>
                </c:pt>
                <c:pt idx="222">
                  <c:v>32.869642125417</c:v>
                </c:pt>
                <c:pt idx="223">
                  <c:v>33.4731714589758</c:v>
                </c:pt>
                <c:pt idx="224">
                  <c:v>34.0666415686988</c:v>
                </c:pt>
                <c:pt idx="225">
                  <c:v>34.6494896455619</c:v>
                </c:pt>
                <c:pt idx="226">
                  <c:v>35.2213164697334</c:v>
                </c:pt>
                <c:pt idx="227">
                  <c:v>35.7818529428923</c:v>
                </c:pt>
                <c:pt idx="228">
                  <c:v>36.3309337893987</c:v>
                </c:pt>
                <c:pt idx="229">
                  <c:v>36.8684767411571</c:v>
                </c:pt>
                <c:pt idx="230">
                  <c:v>37.3944659554226</c:v>
                </c:pt>
                <c:pt idx="231">
                  <c:v>37.9089387275519</c:v>
                </c:pt>
                <c:pt idx="232">
                  <c:v>38.4119747884504</c:v>
                </c:pt>
                <c:pt idx="233">
                  <c:v>38.9036876440894</c:v>
                </c:pt>
                <c:pt idx="234">
                  <c:v>39.3842175390564</c:v>
                </c:pt>
                <c:pt idx="235">
                  <c:v>39.8537257195702</c:v>
                </c:pt>
                <c:pt idx="236">
                  <c:v>40.3123897421314</c:v>
                </c:pt>
                <c:pt idx="237">
                  <c:v>40.7603996279343</c:v>
                </c:pt>
                <c:pt idx="238">
                  <c:v>41.1979547046589</c:v>
                </c:pt>
                <c:pt idx="239">
                  <c:v>41.6252610093825</c:v>
                </c:pt>
                <c:pt idx="240">
                  <c:v>42.0425291513946</c:v>
                </c:pt>
                <c:pt idx="241">
                  <c:v>42.4499725533461</c:v>
                </c:pt>
                <c:pt idx="242">
                  <c:v>42.8478060046781</c:v>
                </c:pt>
                <c:pt idx="243">
                  <c:v>43.236244473583</c:v>
                </c:pt>
                <c:pt idx="244">
                  <c:v>43.6155021335841</c:v>
                </c:pt>
                <c:pt idx="245">
                  <c:v>43.9857915687</c:v>
                </c:pt>
                <c:pt idx="246">
                  <c:v>44.3473231275212</c:v>
                </c:pt>
                <c:pt idx="247">
                  <c:v>44.7003044016698</c:v>
                </c:pt>
                <c:pt idx="248">
                  <c:v>45.0449398083051</c:v>
                </c:pt>
                <c:pt idx="249">
                  <c:v>45.3814302597567</c:v>
                </c:pt>
                <c:pt idx="250">
                  <c:v>45.7099729061694</c:v>
                </c:pt>
                <c:pt idx="251">
                  <c:v>46.0307609393588</c:v>
                </c:pt>
                <c:pt idx="252">
                  <c:v>46.3439834479753</c:v>
                </c:pt>
                <c:pt idx="253">
                  <c:v>46.649825315662</c:v>
                </c:pt>
                <c:pt idx="254">
                  <c:v>46.9484671552017</c:v>
                </c:pt>
                <c:pt idx="255">
                  <c:v>47.2400852727436</c:v>
                </c:pt>
                <c:pt idx="256">
                  <c:v>47.5248516571187</c:v>
                </c:pt>
                <c:pt idx="257">
                  <c:v>47.8029339900191</c:v>
                </c:pt>
                <c:pt idx="258">
                  <c:v>48.0744956734617</c:v>
                </c:pt>
                <c:pt idx="259">
                  <c:v>48.3396958715043</c:v>
                </c:pt>
                <c:pt idx="260">
                  <c:v>48.5986895636339</c:v>
                </c:pt>
                <c:pt idx="261">
                  <c:v>48.8516276076461</c:v>
                </c:pt>
                <c:pt idx="262">
                  <c:v>49.0986568101527</c:v>
                </c:pt>
                <c:pt idx="263">
                  <c:v>49.339920003145</c:v>
                </c:pt>
                <c:pt idx="264">
                  <c:v>49.5755561252683</c:v>
                </c:pt>
                <c:pt idx="265">
                  <c:v>49.8057003066758</c:v>
                </c:pt>
                <c:pt idx="266">
                  <c:v>50.0304839564931</c:v>
                </c:pt>
                <c:pt idx="267">
                  <c:v>50.2500348520818</c:v>
                </c:pt>
                <c:pt idx="268">
                  <c:v>50.4644772294084</c:v>
                </c:pt>
                <c:pt idx="269">
                  <c:v>50.6739318739407</c:v>
                </c:pt>
                <c:pt idx="270">
                  <c:v>50.8785162115794</c:v>
                </c:pt>
                <c:pt idx="271">
                  <c:v>52.6801026348497</c:v>
                </c:pt>
                <c:pt idx="272">
                  <c:v>54.1022094866786</c:v>
                </c:pt>
                <c:pt idx="273">
                  <c:v>55.219660457668</c:v>
                </c:pt>
                <c:pt idx="274">
                  <c:v>56.0896524898111</c:v>
                </c:pt>
                <c:pt idx="275">
                  <c:v>56.756400316159</c:v>
                </c:pt>
                <c:pt idx="276">
                  <c:v>57.2544858111088</c:v>
                </c:pt>
                <c:pt idx="277">
                  <c:v>57.6112694285194</c:v>
                </c:pt>
                <c:pt idx="278">
                  <c:v>57.8486368498469</c:v>
                </c:pt>
                <c:pt idx="279">
                  <c:v>57.984275904102</c:v>
                </c:pt>
                <c:pt idx="280">
                  <c:v>58.0326200173983</c:v>
                </c:pt>
                <c:pt idx="281">
                  <c:v>58.00555295417</c:v>
                </c:pt>
                <c:pt idx="282">
                  <c:v>57.9129409875446</c:v>
                </c:pt>
                <c:pt idx="283">
                  <c:v>57.763038998593</c:v>
                </c:pt>
                <c:pt idx="284">
                  <c:v>57.5628034980772</c:v>
                </c:pt>
                <c:pt idx="285">
                  <c:v>57.3181362150546</c:v>
                </c:pt>
                <c:pt idx="286">
                  <c:v>57.0340753700265</c:v>
                </c:pt>
                <c:pt idx="287">
                  <c:v>56.7149471510024</c:v>
                </c:pt>
                <c:pt idx="288">
                  <c:v>56.3644866379859</c:v>
                </c:pt>
                <c:pt idx="289">
                  <c:v>55.9859350694354</c:v>
                </c:pt>
                <c:pt idx="290">
                  <c:v>55.5821186377459</c:v>
                </c:pt>
                <c:pt idx="291">
                  <c:v>55.1555127509049</c:v>
                </c:pt>
                <c:pt idx="292">
                  <c:v>54.7082947737105</c:v>
                </c:pt>
                <c:pt idx="293">
                  <c:v>54.2423875732291</c:v>
                </c:pt>
                <c:pt idx="294">
                  <c:v>53.7594956754133</c:v>
                </c:pt>
                <c:pt idx="295">
                  <c:v>53.2611354474426</c:v>
                </c:pt>
                <c:pt idx="296">
                  <c:v>52.7486604207509</c:v>
                </c:pt>
                <c:pt idx="297">
                  <c:v>52.2232826392657</c:v>
                </c:pt>
                <c:pt idx="298">
                  <c:v>51.6860907389083</c:v>
                </c:pt>
                <c:pt idx="299">
                  <c:v>51.1380653252567</c:v>
                </c:pt>
                <c:pt idx="300">
                  <c:v>50.5800921070985</c:v>
                </c:pt>
                <c:pt idx="301">
                  <c:v>50.0129731574255</c:v>
                </c:pt>
                <c:pt idx="302">
                  <c:v>49.4374366050114</c:v>
                </c:pt>
                <c:pt idx="303">
                  <c:v>48.8541450050998</c:v>
                </c:pt>
                <c:pt idx="304">
                  <c:v>48.2637025939022</c:v>
                </c:pt>
                <c:pt idx="305">
                  <c:v>47.6666615962641</c:v>
                </c:pt>
                <c:pt idx="306">
                  <c:v>47.0635277271984</c:v>
                </c:pt>
                <c:pt idx="307">
                  <c:v>46.4547650046752</c:v>
                </c:pt>
                <c:pt idx="308">
                  <c:v>45.8407999719697</c:v>
                </c:pt>
                <c:pt idx="309">
                  <c:v>45.222025412205</c:v>
                </c:pt>
                <c:pt idx="310">
                  <c:v>44.5988036248129</c:v>
                </c:pt>
                <c:pt idx="311">
                  <c:v>43.9714693229287</c:v>
                </c:pt>
                <c:pt idx="312">
                  <c:v>43.340332201854</c:v>
                </c:pt>
                <c:pt idx="313">
                  <c:v>42.705679221302</c:v>
                </c:pt>
                <c:pt idx="314">
                  <c:v>42.0677766379372</c:v>
                </c:pt>
                <c:pt idx="315">
                  <c:v>41.4268718195039</c:v>
                </c:pt>
                <c:pt idx="316">
                  <c:v>40.7831948674517</c:v>
                </c:pt>
                <c:pt idx="317">
                  <c:v>40.1369600712532</c:v>
                </c:pt>
                <c:pt idx="318">
                  <c:v>39.4883672144569</c:v>
                </c:pt>
                <c:pt idx="319">
                  <c:v>38.8376027498525</c:v>
                </c:pt>
                <c:pt idx="320">
                  <c:v>38.1848408588349</c:v>
                </c:pt>
                <c:pt idx="321">
                  <c:v>37.530244408111</c:v>
                </c:pt>
                <c:pt idx="322">
                  <c:v>36.8739658152145</c:v>
                </c:pt>
                <c:pt idx="323">
                  <c:v>36.2161478328612</c:v>
                </c:pt>
                <c:pt idx="324">
                  <c:v>35.5569242609413</c:v>
                </c:pt>
                <c:pt idx="325">
                  <c:v>34.8964205938689</c:v>
                </c:pt>
                <c:pt idx="326">
                  <c:v>34.2347546100923</c:v>
                </c:pt>
                <c:pt idx="327">
                  <c:v>33.5720369097579</c:v>
                </c:pt>
                <c:pt idx="328">
                  <c:v>32.9083714058313</c:v>
                </c:pt>
                <c:pt idx="329">
                  <c:v>32.2438557733595</c:v>
                </c:pt>
                <c:pt idx="330">
                  <c:v>31.5785818610437</c:v>
                </c:pt>
                <c:pt idx="331">
                  <c:v>30.9126360688056</c:v>
                </c:pt>
                <c:pt idx="332">
                  <c:v>30.2460996946493</c:v>
                </c:pt>
                <c:pt idx="333">
                  <c:v>29.5790492537371</c:v>
                </c:pt>
                <c:pt idx="334">
                  <c:v>28.9115567723065</c:v>
                </c:pt>
                <c:pt idx="335">
                  <c:v>28.2436900587591</c:v>
                </c:pt>
                <c:pt idx="336">
                  <c:v>27.5755129540248</c:v>
                </c:pt>
                <c:pt idx="337">
                  <c:v>26.9070855630712</c:v>
                </c:pt>
                <c:pt idx="338">
                  <c:v>26.2384644692517</c:v>
                </c:pt>
                <c:pt idx="339">
                  <c:v>25.5697029330092</c:v>
                </c:pt>
                <c:pt idx="340">
                  <c:v>24.9008510762949</c:v>
                </c:pt>
                <c:pt idx="341">
                  <c:v>24.2319560539456</c:v>
                </c:pt>
                <c:pt idx="342">
                  <c:v>23.5630622131195</c:v>
                </c:pt>
                <c:pt idx="343">
                  <c:v>22.8942112418032</c:v>
                </c:pt>
                <c:pt idx="344">
                  <c:v>22.2254423073003</c:v>
                </c:pt>
                <c:pt idx="345">
                  <c:v>21.5567921855205</c:v>
                </c:pt>
                <c:pt idx="346">
                  <c:v>20.8882953818222</c:v>
                </c:pt>
                <c:pt idx="347">
                  <c:v>20.2199842440868</c:v>
                </c:pt>
                <c:pt idx="348">
                  <c:v>19.55188906864</c:v>
                </c:pt>
                <c:pt idx="349">
                  <c:v>18.8840381995863</c:v>
                </c:pt>
                <c:pt idx="350">
                  <c:v>18.2164581220664</c:v>
                </c:pt>
                <c:pt idx="351">
                  <c:v>17.5491735499029</c:v>
                </c:pt>
                <c:pt idx="352">
                  <c:v>16.8822075080683</c:v>
                </c:pt>
                <c:pt idx="353">
                  <c:v>16.2155814103544</c:v>
                </c:pt>
                <c:pt idx="354">
                  <c:v>15.5493151326122</c:v>
                </c:pt>
                <c:pt idx="355">
                  <c:v>14.8834270818778</c:v>
                </c:pt>
                <c:pt idx="356">
                  <c:v>14.2179342616917</c:v>
                </c:pt>
                <c:pt idx="357">
                  <c:v>13.5528523338835</c:v>
                </c:pt>
                <c:pt idx="358">
                  <c:v>12.8881956770722</c:v>
                </c:pt>
                <c:pt idx="359">
                  <c:v>12.223977442121</c:v>
                </c:pt>
                <c:pt idx="360">
                  <c:v>11.5602096047507</c:v>
                </c:pt>
                <c:pt idx="361">
                  <c:v>4.94919073681973</c:v>
                </c:pt>
                <c:pt idx="362">
                  <c:v>-1.610683934702</c:v>
                </c:pt>
                <c:pt idx="363">
                  <c:v>-8.12076453286068</c:v>
                </c:pt>
                <c:pt idx="364">
                  <c:v>-14.5870775222491</c:v>
                </c:pt>
                <c:pt idx="365">
                  <c:v>-21.0184292288102</c:v>
                </c:pt>
                <c:pt idx="366">
                  <c:v>-27.4248818115291</c:v>
                </c:pt>
                <c:pt idx="367">
                  <c:v>-33.816430273114</c:v>
                </c:pt>
                <c:pt idx="368">
                  <c:v>-40.2017914528995</c:v>
                </c:pt>
                <c:pt idx="369">
                  <c:v>-46.5872718010297</c:v>
                </c:pt>
                <c:pt idx="370">
                  <c:v>-52.9757265938032</c:v>
                </c:pt>
                <c:pt idx="371">
                  <c:v>-59.3656641328269</c:v>
                </c:pt>
                <c:pt idx="372">
                  <c:v>-65.7505819939888</c:v>
                </c:pt>
                <c:pt idx="373">
                  <c:v>-72.11864100379</c:v>
                </c:pt>
                <c:pt idx="374">
                  <c:v>-78.4527765627961</c:v>
                </c:pt>
                <c:pt idx="375">
                  <c:v>-84.7313090047763</c:v>
                </c:pt>
                <c:pt idx="376">
                  <c:v>-90.9290459418967</c:v>
                </c:pt>
                <c:pt idx="377">
                  <c:v>-97.0187831780217</c:v>
                </c:pt>
                <c:pt idx="378">
                  <c:v>-102.973030546335</c:v>
                </c:pt>
                <c:pt idx="379">
                  <c:v>-108.765741178646</c:v>
                </c:pt>
                <c:pt idx="380">
                  <c:v>-114.373824388633</c:v>
                </c:pt>
                <c:pt idx="381">
                  <c:v>-119.778273232411</c:v>
                </c:pt>
                <c:pt idx="382">
                  <c:v>-124.964820305674</c:v>
                </c:pt>
                <c:pt idx="383">
                  <c:v>-129.924123217787</c:v>
                </c:pt>
                <c:pt idx="384">
                  <c:v>-134.651551129939</c:v>
                </c:pt>
                <c:pt idx="385">
                  <c:v>-139.146683285867</c:v>
                </c:pt>
                <c:pt idx="386">
                  <c:v>-143.412639295002</c:v>
                </c:pt>
                <c:pt idx="387">
                  <c:v>-147.455347041015</c:v>
                </c:pt>
                <c:pt idx="388">
                  <c:v>-151.282828273686</c:v>
                </c:pt>
                <c:pt idx="389">
                  <c:v>-154.904553561321</c:v>
                </c:pt>
                <c:pt idx="390">
                  <c:v>-158.33089336488</c:v>
                </c:pt>
                <c:pt idx="391">
                  <c:v>-161.57267323262</c:v>
                </c:pt>
                <c:pt idx="392">
                  <c:v>-164.640828794226</c:v>
                </c:pt>
                <c:pt idx="393">
                  <c:v>-167.546149346789</c:v>
                </c:pt>
                <c:pt idx="394">
                  <c:v>-170.299095915853</c:v>
                </c:pt>
                <c:pt idx="395">
                  <c:v>-172.909679348552</c:v>
                </c:pt>
                <c:pt idx="396">
                  <c:v>-175.387385140902</c:v>
                </c:pt>
                <c:pt idx="397">
                  <c:v>-177.7411335341</c:v>
                </c:pt>
                <c:pt idx="398">
                  <c:v>-179.979265437466</c:v>
                </c:pt>
                <c:pt idx="399">
                  <c:v>-182.109546665087</c:v>
                </c:pt>
                <c:pt idx="400">
                  <c:v>-184.139184671612</c:v>
                </c:pt>
                <c:pt idx="401">
                  <c:v>-186.074853392515</c:v>
                </c:pt>
                <c:pt idx="402">
                  <c:v>-187.922722938687</c:v>
                </c:pt>
                <c:pt idx="403">
                  <c:v>-189.688491793167</c:v>
                </c:pt>
                <c:pt idx="404">
                  <c:v>-191.377419847023</c:v>
                </c:pt>
                <c:pt idx="405">
                  <c:v>-192.994361130961</c:v>
                </c:pt>
                <c:pt idx="406">
                  <c:v>-194.543795484495</c:v>
                </c:pt>
                <c:pt idx="407">
                  <c:v>-196.029858685885</c:v>
                </c:pt>
                <c:pt idx="408">
                  <c:v>-197.456370768152</c:v>
                </c:pt>
                <c:pt idx="409">
                  <c:v>-198.826862389254</c:v>
                </c:pt>
                <c:pt idx="410">
                  <c:v>-200.144599223043</c:v>
                </c:pt>
                <c:pt idx="411">
                  <c:v>-201.412604403958</c:v>
                </c:pt>
                <c:pt idx="412">
                  <c:v>-202.633679101225</c:v>
                </c:pt>
                <c:pt idx="413">
                  <c:v>-203.81042132437</c:v>
                </c:pt>
                <c:pt idx="414">
                  <c:v>-204.9452430761</c:v>
                </c:pt>
                <c:pt idx="415">
                  <c:v>-206.040385974565</c:v>
                </c:pt>
                <c:pt idx="416">
                  <c:v>-207.097935467415</c:v>
                </c:pt>
                <c:pt idx="417">
                  <c:v>-208.119833756802</c:v>
                </c:pt>
                <c:pt idx="418">
                  <c:v>-209.107891548894</c:v>
                </c:pt>
                <c:pt idx="419">
                  <c:v>-210.063798734528</c:v>
                </c:pt>
                <c:pt idx="420">
                  <c:v>-210.989134100027</c:v>
                </c:pt>
                <c:pt idx="421">
                  <c:v>-211.885374159386</c:v>
                </c:pt>
                <c:pt idx="422">
                  <c:v>-212.753901191301</c:v>
                </c:pt>
                <c:pt idx="423">
                  <c:v>-213.596010557086</c:v>
                </c:pt>
                <c:pt idx="424">
                  <c:v>-214.41291736848</c:v>
                </c:pt>
                <c:pt idx="425">
                  <c:v>-215.205762567805</c:v>
                </c:pt>
                <c:pt idx="426">
                  <c:v>-215.975618476896</c:v>
                </c:pt>
                <c:pt idx="427">
                  <c:v>-216.723493865659</c:v>
                </c:pt>
                <c:pt idx="428">
                  <c:v>-217.450338586103</c:v>
                </c:pt>
                <c:pt idx="429">
                  <c:v>-218.157047813081</c:v>
                </c:pt>
                <c:pt idx="430">
                  <c:v>-218.844465928883</c:v>
                </c:pt>
                <c:pt idx="431">
                  <c:v>-219.513390085045</c:v>
                </c:pt>
                <c:pt idx="432">
                  <c:v>-220.164573471451</c:v>
                </c:pt>
                <c:pt idx="433">
                  <c:v>-220.79872831973</c:v>
                </c:pt>
                <c:pt idx="434">
                  <c:v>-221.416528665311</c:v>
                </c:pt>
                <c:pt idx="435">
                  <c:v>-222.01861289002</c:v>
                </c:pt>
                <c:pt idx="436">
                  <c:v>-222.605586064991</c:v>
                </c:pt>
                <c:pt idx="437">
                  <c:v>-223.178022111664</c:v>
                </c:pt>
                <c:pt idx="438">
                  <c:v>-223.736465796946</c:v>
                </c:pt>
                <c:pt idx="439">
                  <c:v>-224.281434577023</c:v>
                </c:pt>
                <c:pt idx="440">
                  <c:v>-224.813420302931</c:v>
                </c:pt>
                <c:pt idx="441">
                  <c:v>-225.332890799711</c:v>
                </c:pt>
                <c:pt idx="442">
                  <c:v>-225.840291329898</c:v>
                </c:pt>
                <c:pt idx="443">
                  <c:v>-226.336045951021</c:v>
                </c:pt>
                <c:pt idx="444">
                  <c:v>-226.82055877594</c:v>
                </c:pt>
                <c:pt idx="445">
                  <c:v>-227.294215144001</c:v>
                </c:pt>
                <c:pt idx="446">
                  <c:v>-227.757382710258</c:v>
                </c:pt>
                <c:pt idx="447">
                  <c:v>-228.210412459364</c:v>
                </c:pt>
                <c:pt idx="448">
                  <c:v>-228.653639650132</c:v>
                </c:pt>
                <c:pt idx="449">
                  <c:v>-229.087384696222</c:v>
                </c:pt>
                <c:pt idx="450">
                  <c:v>-229.511953987954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"0db"</c:f>
              <c:strCache>
                <c:ptCount val="1"/>
                <c:pt idx="0">
                  <c:v>0db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+AMP'!$H$2:$H$452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51231"/>
        <c:axId val="238675327"/>
      </c:scatterChart>
      <c:valAx>
        <c:axId val="47071289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28932159"/>
        <c:crossesAt val="-80"/>
        <c:crossBetween val="midCat"/>
      </c:valAx>
      <c:valAx>
        <c:axId val="228932159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70712895"/>
        <c:crossesAt val="0.01"/>
        <c:crossBetween val="midCat"/>
      </c:valAx>
      <c:valAx>
        <c:axId val="232751231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8675327"/>
        <c:crosses val="autoZero"/>
        <c:crossBetween val="midCat"/>
      </c:valAx>
      <c:valAx>
        <c:axId val="238675327"/>
        <c:scaling>
          <c:orientation val="minMax"/>
          <c:max val="200"/>
          <c:min val="-2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2751231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Bode Plot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"Power Stage Gain"</c:f>
              <c:strCache>
                <c:ptCount val="1"/>
                <c:pt idx="0">
                  <c:v>Power Stage 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+AMP'!$Q$2:$Q$452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"Comp Gain"</c:f>
              <c:strCache>
                <c:ptCount val="1"/>
                <c:pt idx="0">
                  <c:v>Comp Gain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+AMP'!$S$2:$S$452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"Total Gain"</c:f>
              <c:strCache>
                <c:ptCount val="1"/>
                <c:pt idx="0">
                  <c:v>Total Gain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+AMP'!$U$2:$U$452</c:f>
              <c:numCache>
                <c:formatCode>General</c:formatCode>
                <c:ptCount val="451"/>
                <c:pt idx="0">
                  <c:v>65.4088593176815</c:v>
                </c:pt>
                <c:pt idx="1">
                  <c:v>64.5810676470944</c:v>
                </c:pt>
                <c:pt idx="2">
                  <c:v>63.8253643694612</c:v>
                </c:pt>
                <c:pt idx="3">
                  <c:v>63.1301960919307</c:v>
                </c:pt>
                <c:pt idx="4">
                  <c:v>62.4865821795705</c:v>
                </c:pt>
                <c:pt idx="5">
                  <c:v>61.8874033744114</c:v>
                </c:pt>
                <c:pt idx="6">
                  <c:v>61.3269204720198</c:v>
                </c:pt>
                <c:pt idx="7">
                  <c:v>60.800439174304</c:v>
                </c:pt>
                <c:pt idx="8">
                  <c:v>60.3040708835399</c:v>
                </c:pt>
                <c:pt idx="9">
                  <c:v>59.8345582571725</c:v>
                </c:pt>
                <c:pt idx="10">
                  <c:v>59.389145560333</c:v>
                </c:pt>
                <c:pt idx="11">
                  <c:v>58.9654806829456</c:v>
                </c:pt>
                <c:pt idx="12">
                  <c:v>58.5615399716794</c:v>
                </c:pt>
                <c:pt idx="13">
                  <c:v>58.1755697846133</c:v>
                </c:pt>
                <c:pt idx="14">
                  <c:v>57.8060404937635</c:v>
                </c:pt>
                <c:pt idx="15">
                  <c:v>57.4516098836143</c:v>
                </c:pt>
                <c:pt idx="16">
                  <c:v>57.1110937325605</c:v>
                </c:pt>
                <c:pt idx="17">
                  <c:v>56.7834419494077</c:v>
                </c:pt>
                <c:pt idx="18">
                  <c:v>56.4677190518623</c:v>
                </c:pt>
                <c:pt idx="19">
                  <c:v>56.1630880721683</c:v>
                </c:pt>
                <c:pt idx="20">
                  <c:v>55.8687971923226</c:v>
                </c:pt>
                <c:pt idx="21">
                  <c:v>55.584168571526</c:v>
                </c:pt>
                <c:pt idx="22">
                  <c:v>55.3085889480286</c:v>
                </c:pt>
                <c:pt idx="23">
                  <c:v>55.0415016875897</c:v>
                </c:pt>
                <c:pt idx="24">
                  <c:v>54.7824000193078</c:v>
                </c:pt>
                <c:pt idx="25">
                  <c:v>54.5308212522097</c:v>
                </c:pt>
                <c:pt idx="26">
                  <c:v>54.2863418067542</c:v>
                </c:pt>
                <c:pt idx="27">
                  <c:v>54.048572927226</c:v>
                </c:pt>
                <c:pt idx="28">
                  <c:v>53.8171569660287</c:v>
                </c:pt>
                <c:pt idx="29">
                  <c:v>53.5917641507122</c:v>
                </c:pt>
                <c:pt idx="30">
                  <c:v>53.3720897603771</c:v>
                </c:pt>
                <c:pt idx="31">
                  <c:v>53.1578516507843</c:v>
                </c:pt>
                <c:pt idx="32">
                  <c:v>52.9487880777371</c:v>
                </c:pt>
                <c:pt idx="33">
                  <c:v>52.7446557766111</c:v>
                </c:pt>
                <c:pt idx="34">
                  <c:v>52.5452282626898</c:v>
                </c:pt>
                <c:pt idx="35">
                  <c:v>52.3502943225252</c:v>
                </c:pt>
                <c:pt idx="36">
                  <c:v>52.1596566711248</c:v>
                </c:pt>
                <c:pt idx="37">
                  <c:v>51.973130753563</c:v>
                </c:pt>
                <c:pt idx="38">
                  <c:v>51.790543672768</c:v>
                </c:pt>
                <c:pt idx="39">
                  <c:v>51.6117332278709</c:v>
                </c:pt>
                <c:pt idx="40">
                  <c:v>51.4365470497123</c:v>
                </c:pt>
                <c:pt idx="41">
                  <c:v>51.2648418219598</c:v>
                </c:pt>
                <c:pt idx="42">
                  <c:v>51.0964825778602</c:v>
                </c:pt>
                <c:pt idx="43">
                  <c:v>50.9313420639808</c:v>
                </c:pt>
                <c:pt idx="44">
                  <c:v>50.7693001634243</c:v>
                </c:pt>
                <c:pt idx="45">
                  <c:v>50.61024337197</c:v>
                </c:pt>
                <c:pt idx="46">
                  <c:v>50.4540643214169</c:v>
                </c:pt>
                <c:pt idx="47">
                  <c:v>50.3006613451159</c:v>
                </c:pt>
                <c:pt idx="48">
                  <c:v>50.1499380812878</c:v>
                </c:pt>
                <c:pt idx="49">
                  <c:v>50.001803110251</c:v>
                </c:pt>
                <c:pt idx="50">
                  <c:v>49.8561696221388</c:v>
                </c:pt>
                <c:pt idx="51">
                  <c:v>49.7129551120817</c:v>
                </c:pt>
                <c:pt idx="52">
                  <c:v>49.5720811001754</c:v>
                </c:pt>
                <c:pt idx="53">
                  <c:v>49.4334728738541</c:v>
                </c:pt>
                <c:pt idx="54">
                  <c:v>49.2970592505522</c:v>
                </c:pt>
                <c:pt idx="55">
                  <c:v>49.1627723587664</c:v>
                </c:pt>
                <c:pt idx="56">
                  <c:v>49.0305474358328</c:v>
                </c:pt>
                <c:pt idx="57">
                  <c:v>48.9003226409106</c:v>
                </c:pt>
                <c:pt idx="58">
                  <c:v>48.77203888182</c:v>
                </c:pt>
                <c:pt idx="59">
                  <c:v>48.6456396545216</c:v>
                </c:pt>
                <c:pt idx="60">
                  <c:v>48.521070894145</c:v>
                </c:pt>
                <c:pt idx="61">
                  <c:v>48.3982808365841</c:v>
                </c:pt>
                <c:pt idx="62">
                  <c:v>48.2772198897714</c:v>
                </c:pt>
                <c:pt idx="63">
                  <c:v>48.1578405138319</c:v>
                </c:pt>
                <c:pt idx="64">
                  <c:v>48.0400971093891</c:v>
                </c:pt>
                <c:pt idx="65">
                  <c:v>47.9239459133696</c:v>
                </c:pt>
                <c:pt idx="66">
                  <c:v>47.8093449017075</c:v>
                </c:pt>
                <c:pt idx="67">
                  <c:v>47.6962536984087</c:v>
                </c:pt>
                <c:pt idx="68">
                  <c:v>47.584633490483</c:v>
                </c:pt>
                <c:pt idx="69">
                  <c:v>47.4744469482949</c:v>
                </c:pt>
                <c:pt idx="70">
                  <c:v>47.3656581509235</c:v>
                </c:pt>
                <c:pt idx="71">
                  <c:v>47.2582325161599</c:v>
                </c:pt>
                <c:pt idx="72">
                  <c:v>47.1521367347985</c:v>
                </c:pt>
                <c:pt idx="73">
                  <c:v>47.0473387089116</c:v>
                </c:pt>
                <c:pt idx="74">
                  <c:v>46.9438074938208</c:v>
                </c:pt>
                <c:pt idx="75">
                  <c:v>46.8415132435006</c:v>
                </c:pt>
                <c:pt idx="76">
                  <c:v>46.7404271591771</c:v>
                </c:pt>
                <c:pt idx="77">
                  <c:v>46.6405214408969</c:v>
                </c:pt>
                <c:pt idx="78">
                  <c:v>46.5417692418636</c:v>
                </c:pt>
                <c:pt idx="79">
                  <c:v>46.444144625355</c:v>
                </c:pt>
                <c:pt idx="80">
                  <c:v>46.3476225240465</c:v>
                </c:pt>
                <c:pt idx="81">
                  <c:v>46.2521787015831</c:v>
                </c:pt>
                <c:pt idx="82">
                  <c:v>46.1577897162498</c:v>
                </c:pt>
                <c:pt idx="83">
                  <c:v>46.0644328866075</c:v>
                </c:pt>
                <c:pt idx="84">
                  <c:v>45.972086258966</c:v>
                </c:pt>
                <c:pt idx="85">
                  <c:v>45.8807285765775</c:v>
                </c:pt>
                <c:pt idx="86">
                  <c:v>45.7903392504441</c:v>
                </c:pt>
                <c:pt idx="87">
                  <c:v>45.7008983316376</c:v>
                </c:pt>
                <c:pt idx="88">
                  <c:v>45.6123864850384</c:v>
                </c:pt>
                <c:pt idx="89">
                  <c:v>45.5247849644083</c:v>
                </c:pt>
                <c:pt idx="90">
                  <c:v>45.4380755887151</c:v>
                </c:pt>
                <c:pt idx="91">
                  <c:v>44.6164121779273</c:v>
                </c:pt>
                <c:pt idx="92">
                  <c:v>43.8674179669289</c:v>
                </c:pt>
                <c:pt idx="93">
                  <c:v>43.1795387967884</c:v>
                </c:pt>
                <c:pt idx="94">
                  <c:v>42.5437932031704</c:v>
                </c:pt>
                <c:pt idx="95">
                  <c:v>41.9530610361898</c:v>
                </c:pt>
                <c:pt idx="96">
                  <c:v>41.4016021378511</c:v>
                </c:pt>
                <c:pt idx="97">
                  <c:v>40.8847211957801</c:v>
                </c:pt>
                <c:pt idx="98">
                  <c:v>40.398528538231</c:v>
                </c:pt>
                <c:pt idx="99">
                  <c:v>39.9397656899237</c:v>
                </c:pt>
                <c:pt idx="100">
                  <c:v>39.5056757256506</c:v>
                </c:pt>
                <c:pt idx="101">
                  <c:v>39.0939052885245</c:v>
                </c:pt>
                <c:pt idx="102">
                  <c:v>38.7024294231221</c:v>
                </c:pt>
                <c:pt idx="103">
                  <c:v>38.3294931313872</c:v>
                </c:pt>
                <c:pt idx="104">
                  <c:v>37.9735653764467</c:v>
                </c:pt>
                <c:pt idx="105">
                  <c:v>37.6333024824699</c:v>
                </c:pt>
                <c:pt idx="106">
                  <c:v>37.3075187174873</c:v>
                </c:pt>
                <c:pt idx="107">
                  <c:v>36.9951624313049</c:v>
                </c:pt>
                <c:pt idx="108">
                  <c:v>36.6952965354489</c:v>
                </c:pt>
                <c:pt idx="109">
                  <c:v>36.4070824102949</c:v>
                </c:pt>
                <c:pt idx="110">
                  <c:v>36.1297665418102</c:v>
                </c:pt>
                <c:pt idx="111">
                  <c:v>35.862669350565</c:v>
                </c:pt>
                <c:pt idx="112">
                  <c:v>35.6051757951706</c:v>
                </c:pt>
                <c:pt idx="113">
                  <c:v>35.35672742236</c:v>
                </c:pt>
                <c:pt idx="114">
                  <c:v>35.1168156044674</c:v>
                </c:pt>
                <c:pt idx="115">
                  <c:v>34.8849757576911</c:v>
                </c:pt>
                <c:pt idx="116">
                  <c:v>34.660782375295</c:v>
                </c:pt>
                <c:pt idx="117">
                  <c:v>34.4438447417215</c:v>
                </c:pt>
                <c:pt idx="118">
                  <c:v>34.2338032186231</c:v>
                </c:pt>
                <c:pt idx="119">
                  <c:v>34.0303260136453</c:v>
                </c:pt>
                <c:pt idx="120">
                  <c:v>33.8331063586028</c:v>
                </c:pt>
                <c:pt idx="121">
                  <c:v>33.6418600363739</c:v>
                </c:pt>
                <c:pt idx="122">
                  <c:v>33.4563232060795</c:v>
                </c:pt>
                <c:pt idx="123">
                  <c:v>33.2762504844193</c:v>
                </c:pt>
                <c:pt idx="124">
                  <c:v>33.1014132478218</c:v>
                </c:pt>
                <c:pt idx="125">
                  <c:v>32.9315981256262</c:v>
                </c:pt>
                <c:pt idx="126">
                  <c:v>32.7666056590941</c:v>
                </c:pt>
                <c:pt idx="127">
                  <c:v>32.6062491048491</c:v>
                </c:pt>
                <c:pt idx="128">
                  <c:v>32.4503533644928</c:v>
                </c:pt>
                <c:pt idx="129">
                  <c:v>32.2987540247825</c:v>
                </c:pt>
                <c:pt idx="130">
                  <c:v>32.1512964949644</c:v>
                </c:pt>
                <c:pt idx="131">
                  <c:v>32.0078352297141</c:v>
                </c:pt>
                <c:pt idx="132">
                  <c:v>31.8682330277068</c:v>
                </c:pt>
                <c:pt idx="133">
                  <c:v>31.7323603971702</c:v>
                </c:pt>
                <c:pt idx="134">
                  <c:v>31.6000949809034</c:v>
                </c:pt>
                <c:pt idx="135">
                  <c:v>31.4713210342131</c:v>
                </c:pt>
                <c:pt idx="136">
                  <c:v>31.3459289500411</c:v>
                </c:pt>
                <c:pt idx="137">
                  <c:v>31.2238148262704</c:v>
                </c:pt>
                <c:pt idx="138">
                  <c:v>31.1048800708035</c:v>
                </c:pt>
                <c:pt idx="139">
                  <c:v>30.9890310405384</c:v>
                </c:pt>
                <c:pt idx="140">
                  <c:v>30.8761787108182</c:v>
                </c:pt>
                <c:pt idx="141">
                  <c:v>30.7662383723319</c:v>
                </c:pt>
                <c:pt idx="142">
                  <c:v>30.659129352784</c:v>
                </c:pt>
                <c:pt idx="143">
                  <c:v>30.5547747609521</c:v>
                </c:pt>
                <c:pt idx="144">
                  <c:v>30.4531012510167</c:v>
                </c:pt>
                <c:pt idx="145">
                  <c:v>30.3540388052715</c:v>
                </c:pt>
                <c:pt idx="146">
                  <c:v>30.2575205335319</c:v>
                </c:pt>
                <c:pt idx="147">
                  <c:v>30.1634824877285</c:v>
                </c:pt>
                <c:pt idx="148">
                  <c:v>30.0718634903373</c:v>
                </c:pt>
                <c:pt idx="149">
                  <c:v>29.9826049754303</c:v>
                </c:pt>
                <c:pt idx="150">
                  <c:v>29.8956508412545</c:v>
                </c:pt>
                <c:pt idx="151">
                  <c:v>29.8109473133577</c:v>
                </c:pt>
                <c:pt idx="152">
                  <c:v>29.7284428173726</c:v>
                </c:pt>
                <c:pt idx="153">
                  <c:v>29.6480878606585</c:v>
                </c:pt>
                <c:pt idx="154">
                  <c:v>29.5698349220756</c:v>
                </c:pt>
                <c:pt idx="155">
                  <c:v>29.493638349235</c:v>
                </c:pt>
                <c:pt idx="156">
                  <c:v>29.4194542626291</c:v>
                </c:pt>
                <c:pt idx="157">
                  <c:v>29.3472404661007</c:v>
                </c:pt>
                <c:pt idx="158">
                  <c:v>29.2769563631583</c:v>
                </c:pt>
                <c:pt idx="159">
                  <c:v>29.2085628786897</c:v>
                </c:pt>
                <c:pt idx="160">
                  <c:v>29.1420223856661</c:v>
                </c:pt>
                <c:pt idx="161">
                  <c:v>29.0772986364605</c:v>
                </c:pt>
                <c:pt idx="162">
                  <c:v>29.0143566984441</c:v>
                </c:pt>
                <c:pt idx="163">
                  <c:v>28.9531628935435</c:v>
                </c:pt>
                <c:pt idx="164">
                  <c:v>28.8936847414774</c:v>
                </c:pt>
                <c:pt idx="165">
                  <c:v>28.8358909064077</c:v>
                </c:pt>
                <c:pt idx="166">
                  <c:v>28.7797511467665</c:v>
                </c:pt>
                <c:pt idx="167">
                  <c:v>28.7252362680367</c:v>
                </c:pt>
                <c:pt idx="168">
                  <c:v>28.6723180782841</c:v>
                </c:pt>
                <c:pt idx="169">
                  <c:v>28.6209693462535</c:v>
                </c:pt>
                <c:pt idx="170">
                  <c:v>28.571163761856</c:v>
                </c:pt>
                <c:pt idx="171">
                  <c:v>28.52287589889</c:v>
                </c:pt>
                <c:pt idx="172">
                  <c:v>28.4760811798483</c:v>
                </c:pt>
                <c:pt idx="173">
                  <c:v>28.4307558426749</c:v>
                </c:pt>
                <c:pt idx="174">
                  <c:v>28.3868769093494</c:v>
                </c:pt>
                <c:pt idx="175">
                  <c:v>28.3444221561798</c:v>
                </c:pt>
                <c:pt idx="176">
                  <c:v>28.3033700856979</c:v>
                </c:pt>
                <c:pt idx="177">
                  <c:v>28.2636999000587</c:v>
                </c:pt>
                <c:pt idx="178">
                  <c:v>28.22539147585</c:v>
                </c:pt>
                <c:pt idx="179">
                  <c:v>28.1884253402283</c:v>
                </c:pt>
                <c:pt idx="180">
                  <c:v>28.1527826483002</c:v>
                </c:pt>
                <c:pt idx="181">
                  <c:v>27.8654084140347</c:v>
                </c:pt>
                <c:pt idx="182">
                  <c:v>27.6936091725336</c:v>
                </c:pt>
                <c:pt idx="183">
                  <c:v>27.6263679433488</c:v>
                </c:pt>
                <c:pt idx="184">
                  <c:v>27.6561118509983</c:v>
                </c:pt>
                <c:pt idx="185">
                  <c:v>27.7781428550656</c:v>
                </c:pt>
                <c:pt idx="186">
                  <c:v>27.9903439754193</c:v>
                </c:pt>
                <c:pt idx="187">
                  <c:v>28.2931041961989</c:v>
                </c:pt>
                <c:pt idx="188">
                  <c:v>28.6894507850464</c:v>
                </c:pt>
                <c:pt idx="189">
                  <c:v>29.1854171442334</c:v>
                </c:pt>
                <c:pt idx="190">
                  <c:v>29.7907205634215</c:v>
                </c:pt>
                <c:pt idx="191">
                  <c:v>30.5198921132633</c:v>
                </c:pt>
                <c:pt idx="192">
                  <c:v>31.3941119861489</c:v>
                </c:pt>
                <c:pt idx="193">
                  <c:v>32.4441883482415</c:v>
                </c:pt>
                <c:pt idx="194">
                  <c:v>33.7153877211551</c:v>
                </c:pt>
                <c:pt idx="195">
                  <c:v>35.2749305435094</c:v>
                </c:pt>
                <c:pt idx="196">
                  <c:v>37.2206709814739</c:v>
                </c:pt>
                <c:pt idx="197">
                  <c:v>39.6678638881681</c:v>
                </c:pt>
                <c:pt idx="198">
                  <c:v>42.5280177691442</c:v>
                </c:pt>
                <c:pt idx="199">
                  <c:v>44.2922206889625</c:v>
                </c:pt>
                <c:pt idx="200">
                  <c:v>42.5586415766221</c:v>
                </c:pt>
                <c:pt idx="201">
                  <c:v>39.4372852158994</c:v>
                </c:pt>
                <c:pt idx="202">
                  <c:v>36.6722332411258</c:v>
                </c:pt>
                <c:pt idx="203">
                  <c:v>34.4119194676449</c:v>
                </c:pt>
                <c:pt idx="204">
                  <c:v>32.5421244220079</c:v>
                </c:pt>
                <c:pt idx="205">
                  <c:v>30.9596756441329</c:v>
                </c:pt>
                <c:pt idx="206">
                  <c:v>29.5924002181958</c:v>
                </c:pt>
                <c:pt idx="207">
                  <c:v>28.3907696818366</c:v>
                </c:pt>
                <c:pt idx="208">
                  <c:v>27.320071054667</c:v>
                </c:pt>
                <c:pt idx="209">
                  <c:v>26.3552768402348</c:v>
                </c:pt>
                <c:pt idx="210">
                  <c:v>25.4778388354475</c:v>
                </c:pt>
                <c:pt idx="211">
                  <c:v>24.6736653160985</c:v>
                </c:pt>
                <c:pt idx="212">
                  <c:v>23.9318139134446</c:v>
                </c:pt>
                <c:pt idx="213">
                  <c:v>23.2436239181324</c:v>
                </c:pt>
                <c:pt idx="214">
                  <c:v>22.6021249899581</c:v>
                </c:pt>
                <c:pt idx="215">
                  <c:v>22.0016243069392</c:v>
                </c:pt>
                <c:pt idx="216">
                  <c:v>21.4374118512807</c:v>
                </c:pt>
                <c:pt idx="217">
                  <c:v>20.9055457731111</c:v>
                </c:pt>
                <c:pt idx="218">
                  <c:v>20.4026932225325</c:v>
                </c:pt>
                <c:pt idx="219">
                  <c:v>19.9260103712431</c:v>
                </c:pt>
                <c:pt idx="220">
                  <c:v>19.4730506264016</c:v>
                </c:pt>
                <c:pt idx="221">
                  <c:v>19.0416934618665</c:v>
                </c:pt>
                <c:pt idx="222">
                  <c:v>18.6300885555025</c:v>
                </c:pt>
                <c:pt idx="223">
                  <c:v>18.2366114469316</c:v>
                </c:pt>
                <c:pt idx="224">
                  <c:v>17.8598279765982</c:v>
                </c:pt>
                <c:pt idx="225">
                  <c:v>17.4984654965216</c:v>
                </c:pt>
                <c:pt idx="226">
                  <c:v>17.1513893593273</c:v>
                </c:pt>
                <c:pt idx="227">
                  <c:v>16.8175835625161</c:v>
                </c:pt>
                <c:pt idx="228">
                  <c:v>16.4961346941246</c:v>
                </c:pt>
                <c:pt idx="229">
                  <c:v>16.1862185239144</c:v>
                </c:pt>
                <c:pt idx="230">
                  <c:v>15.8870887315015</c:v>
                </c:pt>
                <c:pt idx="231">
                  <c:v>15.5980673735024</c:v>
                </c:pt>
                <c:pt idx="232">
                  <c:v>15.318536775775</c:v>
                </c:pt>
                <c:pt idx="233">
                  <c:v>15.0479326011487</c:v>
                </c:pt>
                <c:pt idx="234">
                  <c:v>14.7857378927333</c:v>
                </c:pt>
                <c:pt idx="235">
                  <c:v>14.5314779315769</c:v>
                </c:pt>
                <c:pt idx="236">
                  <c:v>14.2847157778023</c:v>
                </c:pt>
                <c:pt idx="237">
                  <c:v>14.0450483883389</c:v>
                </c:pt>
                <c:pt idx="238">
                  <c:v>13.8121032234467</c:v>
                </c:pt>
                <c:pt idx="239">
                  <c:v>13.5855352695108</c:v>
                </c:pt>
                <c:pt idx="240">
                  <c:v>13.3650244178933</c:v>
                </c:pt>
                <c:pt idx="241">
                  <c:v>13.1502731495988</c:v>
                </c:pt>
                <c:pt idx="242">
                  <c:v>12.9410044836352</c:v>
                </c:pt>
                <c:pt idx="243">
                  <c:v>12.7369601536028</c:v>
                </c:pt>
                <c:pt idx="244">
                  <c:v>12.5378989825168</c:v>
                </c:pt>
                <c:pt idx="245">
                  <c:v>12.3435954303969</c:v>
                </c:pt>
                <c:pt idx="246">
                  <c:v>12.1538382929153</c:v>
                </c:pt>
                <c:pt idx="247">
                  <c:v>11.9684295325297</c:v>
                </c:pt>
                <c:pt idx="248">
                  <c:v>11.7871832261558</c:v>
                </c:pt>
                <c:pt idx="249">
                  <c:v>11.6099246156403</c:v>
                </c:pt>
                <c:pt idx="250">
                  <c:v>11.4364892491612</c:v>
                </c:pt>
                <c:pt idx="251">
                  <c:v>11.2667222032612</c:v>
                </c:pt>
                <c:pt idx="252">
                  <c:v>11.1004773765609</c:v>
                </c:pt>
                <c:pt idx="253">
                  <c:v>10.9376168473462</c:v>
                </c:pt>
                <c:pt idx="254">
                  <c:v>10.7780102882021</c:v>
                </c:pt>
                <c:pt idx="255">
                  <c:v>10.6215344317074</c:v>
                </c:pt>
                <c:pt idx="256">
                  <c:v>10.4680725819273</c:v>
                </c:pt>
                <c:pt idx="257">
                  <c:v>10.3175141670692</c:v>
                </c:pt>
                <c:pt idx="258">
                  <c:v>10.1697543292041</c:v>
                </c:pt>
                <c:pt idx="259">
                  <c:v>10.0246935474286</c:v>
                </c:pt>
                <c:pt idx="260">
                  <c:v>9.88223729125263</c:v>
                </c:pt>
                <c:pt idx="261">
                  <c:v>9.74229570134945</c:v>
                </c:pt>
                <c:pt idx="262">
                  <c:v>9.60478329512314</c:v>
                </c:pt>
                <c:pt idx="263">
                  <c:v>9.46961869481759</c:v>
                </c:pt>
                <c:pt idx="264">
                  <c:v>9.33672437613322</c:v>
                </c:pt>
                <c:pt idx="265">
                  <c:v>9.2060264355284</c:v>
                </c:pt>
                <c:pt idx="266">
                  <c:v>9.07745437457172</c:v>
                </c:pt>
                <c:pt idx="267">
                  <c:v>8.95094089986992</c:v>
                </c:pt>
                <c:pt idx="268">
                  <c:v>8.8264217372528</c:v>
                </c:pt>
                <c:pt idx="269">
                  <c:v>8.70383545901451</c:v>
                </c:pt>
                <c:pt idx="270">
                  <c:v>8.58312332313506</c:v>
                </c:pt>
                <c:pt idx="271">
                  <c:v>7.46780479571308</c:v>
                </c:pt>
                <c:pt idx="272">
                  <c:v>6.49053276177343</c:v>
                </c:pt>
                <c:pt idx="273">
                  <c:v>5.62040733183448</c:v>
                </c:pt>
                <c:pt idx="274">
                  <c:v>4.83568130525698</c:v>
                </c:pt>
                <c:pt idx="275">
                  <c:v>4.12052550365205</c:v>
                </c:pt>
                <c:pt idx="276">
                  <c:v>3.46308996666975</c:v>
                </c:pt>
                <c:pt idx="277">
                  <c:v>2.85428950629642</c:v>
                </c:pt>
                <c:pt idx="278">
                  <c:v>2.28701440750103</c:v>
                </c:pt>
                <c:pt idx="279">
                  <c:v>1.75560103421242</c:v>
                </c:pt>
                <c:pt idx="280">
                  <c:v>1.25546693737437</c:v>
                </c:pt>
                <c:pt idx="281">
                  <c:v>0.782853260238974</c:v>
                </c:pt>
                <c:pt idx="282">
                  <c:v>0.334638999568297</c:v>
                </c:pt>
                <c:pt idx="283">
                  <c:v>-0.0917954738177045</c:v>
                </c:pt>
                <c:pt idx="284">
                  <c:v>-0.498670413016347</c:v>
                </c:pt>
                <c:pt idx="285">
                  <c:v>-0.887884098175643</c:v>
                </c:pt>
                <c:pt idx="286">
                  <c:v>-1.26107239582732</c:v>
                </c:pt>
                <c:pt idx="287">
                  <c:v>-1.61965517060571</c:v>
                </c:pt>
                <c:pt idx="288">
                  <c:v>-1.96487287176325</c:v>
                </c:pt>
                <c:pt idx="289">
                  <c:v>-2.29781568160101</c:v>
                </c:pt>
                <c:pt idx="290">
                  <c:v>-2.61944696545092</c:v>
                </c:pt>
                <c:pt idx="291">
                  <c:v>-2.93062230769886</c:v>
                </c:pt>
                <c:pt idx="292">
                  <c:v>-3.23210509381509</c:v>
                </c:pt>
                <c:pt idx="293">
                  <c:v>-3.52457936393419</c:v>
                </c:pt>
                <c:pt idx="294">
                  <c:v>-3.80866049209978</c:v>
                </c:pt>
                <c:pt idx="295">
                  <c:v>-4.08490411850596</c:v>
                </c:pt>
                <c:pt idx="296">
                  <c:v>-4.35381366730487</c:v>
                </c:pt>
                <c:pt idx="297">
                  <c:v>-4.61584671100945</c:v>
                </c:pt>
                <c:pt idx="298">
                  <c:v>-4.87142038801468</c:v>
                </c:pt>
                <c:pt idx="299">
                  <c:v>-5.1209160378642</c:v>
                </c:pt>
                <c:pt idx="300">
                  <c:v>-5.36468318642151</c:v>
                </c:pt>
                <c:pt idx="301">
                  <c:v>-5.60304298775023</c:v>
                </c:pt>
                <c:pt idx="302">
                  <c:v>-5.83629120955754</c:v>
                </c:pt>
                <c:pt idx="303">
                  <c:v>-6.06470083325695</c:v>
                </c:pt>
                <c:pt idx="304">
                  <c:v>-6.2885243271025</c:v>
                </c:pt>
                <c:pt idx="305">
                  <c:v>-6.50799564074288</c:v>
                </c:pt>
                <c:pt idx="306">
                  <c:v>-6.72333196138115</c:v>
                </c:pt>
                <c:pt idx="307">
                  <c:v>-6.93473526510919</c:v>
                </c:pt>
                <c:pt idx="308">
                  <c:v>-7.14239369158124</c:v>
                </c:pt>
                <c:pt idx="309">
                  <c:v>-7.34648276576267</c:v>
                </c:pt>
                <c:pt idx="310">
                  <c:v>-7.54716648684063</c:v>
                </c:pt>
                <c:pt idx="311">
                  <c:v>-7.74459830136061</c:v>
                </c:pt>
                <c:pt idx="312">
                  <c:v>-7.93892197514198</c:v>
                </c:pt>
                <c:pt idx="313">
                  <c:v>-8.13027237642687</c:v>
                </c:pt>
                <c:pt idx="314">
                  <c:v>-8.31877618096074</c:v>
                </c:pt>
                <c:pt idx="315">
                  <c:v>-8.50455250822009</c:v>
                </c:pt>
                <c:pt idx="316">
                  <c:v>-8.68771349675579</c:v>
                </c:pt>
                <c:pt idx="317">
                  <c:v>-8.86836482555959</c:v>
                </c:pt>
                <c:pt idx="318">
                  <c:v>-9.04660618746043</c:v>
                </c:pt>
                <c:pt idx="319">
                  <c:v>-9.22253171978908</c:v>
                </c:pt>
                <c:pt idx="320">
                  <c:v>-9.39623039689062</c:v>
                </c:pt>
                <c:pt idx="321">
                  <c:v>-9.56778638849891</c:v>
                </c:pt>
                <c:pt idx="322">
                  <c:v>-9.7372793875024</c:v>
                </c:pt>
                <c:pt idx="323">
                  <c:v>-9.90478491020806</c:v>
                </c:pt>
                <c:pt idx="324">
                  <c:v>-10.0703745718486</c:v>
                </c:pt>
                <c:pt idx="325">
                  <c:v>-10.2341163397606</c:v>
                </c:pt>
                <c:pt idx="326">
                  <c:v>-10.3960747663872</c:v>
                </c:pt>
                <c:pt idx="327">
                  <c:v>-10.5563112040199</c:v>
                </c:pt>
                <c:pt idx="328">
                  <c:v>-10.7148840029832</c:v>
                </c:pt>
                <c:pt idx="329">
                  <c:v>-10.8718486947819</c:v>
                </c:pt>
                <c:pt idx="330">
                  <c:v>-11.0272581615716</c:v>
                </c:pt>
                <c:pt idx="331">
                  <c:v>-11.1811627931683</c:v>
                </c:pt>
                <c:pt idx="332">
                  <c:v>-11.3336106326894</c:v>
                </c:pt>
                <c:pt idx="333">
                  <c:v>-11.4846475118074</c:v>
                </c:pt>
                <c:pt idx="334">
                  <c:v>-11.6343171764989</c:v>
                </c:pt>
                <c:pt idx="335">
                  <c:v>-11.7826614040863</c:v>
                </c:pt>
                <c:pt idx="336">
                  <c:v>-11.9297201122888</c:v>
                </c:pt>
                <c:pt idx="337">
                  <c:v>-12.0755314609362</c:v>
                </c:pt>
                <c:pt idx="338">
                  <c:v>-12.2201319469303</c:v>
                </c:pt>
                <c:pt idx="339">
                  <c:v>-12.3635564929925</c:v>
                </c:pt>
                <c:pt idx="340">
                  <c:v>-12.5058385306776</c:v>
                </c:pt>
                <c:pt idx="341">
                  <c:v>-12.6470100780999</c:v>
                </c:pt>
                <c:pt idx="342">
                  <c:v>-12.7871018127689</c:v>
                </c:pt>
                <c:pt idx="343">
                  <c:v>-12.9261431399042</c:v>
                </c:pt>
                <c:pt idx="344">
                  <c:v>-13.0641622565611</c:v>
                </c:pt>
                <c:pt idx="345">
                  <c:v>-13.2011862118765</c:v>
                </c:pt>
                <c:pt idx="346">
                  <c:v>-13.337240963709</c:v>
                </c:pt>
                <c:pt idx="347">
                  <c:v>-13.4723514319356</c:v>
                </c:pt>
                <c:pt idx="348">
                  <c:v>-13.6065415486358</c:v>
                </c:pt>
                <c:pt idx="349">
                  <c:v>-13.7398343053809</c:v>
                </c:pt>
                <c:pt idx="350">
                  <c:v>-13.8722517978263</c:v>
                </c:pt>
                <c:pt idx="351">
                  <c:v>-14.0038152677893</c:v>
                </c:pt>
                <c:pt idx="352">
                  <c:v>-14.134545142981</c:v>
                </c:pt>
                <c:pt idx="353">
                  <c:v>-14.2644610745474</c:v>
                </c:pt>
                <c:pt idx="354">
                  <c:v>-14.393581972562</c:v>
                </c:pt>
                <c:pt idx="355">
                  <c:v>-14.5219260396033</c:v>
                </c:pt>
                <c:pt idx="356">
                  <c:v>-14.6495108025386</c:v>
                </c:pt>
                <c:pt idx="357">
                  <c:v>-14.7763531426281</c:v>
                </c:pt>
                <c:pt idx="358">
                  <c:v>-14.9024693240526</c:v>
                </c:pt>
                <c:pt idx="359">
                  <c:v>-15.0278750209652</c:v>
                </c:pt>
                <c:pt idx="360">
                  <c:v>-15.1525853431528</c:v>
                </c:pt>
                <c:pt idx="361">
                  <c:v>-16.3644089053734</c:v>
                </c:pt>
                <c:pt idx="362">
                  <c:v>-17.5199268913242</c:v>
                </c:pt>
                <c:pt idx="363">
                  <c:v>-18.6278416017031</c:v>
                </c:pt>
                <c:pt idx="364">
                  <c:v>-19.6945070296124</c:v>
                </c:pt>
                <c:pt idx="365">
                  <c:v>-20.7246689952556</c:v>
                </c:pt>
                <c:pt idx="366">
                  <c:v>-21.7219529109438</c:v>
                </c:pt>
                <c:pt idx="367">
                  <c:v>-22.6891920246392</c:v>
                </c:pt>
                <c:pt idx="368">
                  <c:v>-23.6286519873678</c:v>
                </c:pt>
                <c:pt idx="369">
                  <c:v>-24.5421865459227</c:v>
                </c:pt>
                <c:pt idx="370">
                  <c:v>-25.4313466759539</c:v>
                </c:pt>
                <c:pt idx="371">
                  <c:v>-26.2974577964347</c:v>
                </c:pt>
                <c:pt idx="372">
                  <c:v>-27.1416748513052</c:v>
                </c:pt>
                <c:pt idx="373">
                  <c:v>-27.9650218984747</c:v>
                </c:pt>
                <c:pt idx="374">
                  <c:v>-28.7684207682259</c:v>
                </c:pt>
                <c:pt idx="375">
                  <c:v>-29.5527119578719</c:v>
                </c:pt>
                <c:pt idx="376">
                  <c:v>-30.3186699801881</c:v>
                </c:pt>
                <c:pt idx="377">
                  <c:v>-31.0670147298707</c:v>
                </c:pt>
                <c:pt idx="378">
                  <c:v>-31.7984199783773</c:v>
                </c:pt>
                <c:pt idx="379">
                  <c:v>-32.5135197895475</c:v>
                </c:pt>
                <c:pt idx="380">
                  <c:v>-33.2129134240616</c:v>
                </c:pt>
                <c:pt idx="381">
                  <c:v>-33.8971691415339</c:v>
                </c:pt>
                <c:pt idx="382">
                  <c:v>-34.5668271953767</c:v>
                </c:pt>
                <c:pt idx="383">
                  <c:v>-35.2224022340755</c:v>
                </c:pt>
                <c:pt idx="384">
                  <c:v>-35.864385263852</c:v>
                </c:pt>
                <c:pt idx="385">
                  <c:v>-36.4932452853304</c:v>
                </c:pt>
                <c:pt idx="386">
                  <c:v>-37.1094306861498</c:v>
                </c:pt>
                <c:pt idx="387">
                  <c:v>-37.7133704492039</c:v>
                </c:pt>
                <c:pt idx="388">
                  <c:v>-38.3054752200158</c:v>
                </c:pt>
                <c:pt idx="389">
                  <c:v>-38.88613826499</c:v>
                </c:pt>
                <c:pt idx="390">
                  <c:v>-39.4557363437179</c:v>
                </c:pt>
                <c:pt idx="391">
                  <c:v>-40.0146305122845</c:v>
                </c:pt>
                <c:pt idx="392">
                  <c:v>-40.5631668699939</c:v>
                </c:pt>
                <c:pt idx="393">
                  <c:v>-41.1016772586376</c:v>
                </c:pt>
                <c:pt idx="394">
                  <c:v>-41.6304799210484</c:v>
                </c:pt>
                <c:pt idx="395">
                  <c:v>-42.1498801239556</c:v>
                </c:pt>
                <c:pt idx="396">
                  <c:v>-42.6601707489134</c:v>
                </c:pt>
                <c:pt idx="397">
                  <c:v>-43.1616328541828</c:v>
                </c:pt>
                <c:pt idx="398">
                  <c:v>-43.6545362098057</c:v>
                </c:pt>
                <c:pt idx="399">
                  <c:v>-44.1391398076551</c:v>
                </c:pt>
                <c:pt idx="400">
                  <c:v>-44.6156923479216</c:v>
                </c:pt>
                <c:pt idx="401">
                  <c:v>-45.0844327032689</c:v>
                </c:pt>
                <c:pt idx="402">
                  <c:v>-45.5455903617277</c:v>
                </c:pt>
                <c:pt idx="403">
                  <c:v>-45.9993858492846</c:v>
                </c:pt>
                <c:pt idx="404">
                  <c:v>-46.4460311330422</c:v>
                </c:pt>
                <c:pt idx="405">
                  <c:v>-46.8857300057683</c:v>
                </c:pt>
                <c:pt idx="406">
                  <c:v>-47.318678452609</c:v>
                </c:pt>
                <c:pt idx="407">
                  <c:v>-47.7450650007076</c:v>
                </c:pt>
                <c:pt idx="408">
                  <c:v>-48.1650710524469</c:v>
                </c:pt>
                <c:pt idx="409">
                  <c:v>-48.5788712030081</c:v>
                </c:pt>
                <c:pt idx="410">
                  <c:v>-48.9866335429197</c:v>
                </c:pt>
                <c:pt idx="411">
                  <c:v>-49.388519946252</c:v>
                </c:pt>
                <c:pt idx="412">
                  <c:v>-49.7846863450933</c:v>
                </c:pt>
                <c:pt idx="413">
                  <c:v>-50.1752829909238</c:v>
                </c:pt>
                <c:pt idx="414">
                  <c:v>-50.560454703488</c:v>
                </c:pt>
                <c:pt idx="415">
                  <c:v>-50.9403411077419</c:v>
                </c:pt>
                <c:pt idx="416">
                  <c:v>-51.3150768594357</c:v>
                </c:pt>
                <c:pt idx="417">
                  <c:v>-51.6847918598718</c:v>
                </c:pt>
                <c:pt idx="418">
                  <c:v>-52.0496114603553</c:v>
                </c:pt>
                <c:pt idx="419">
                  <c:v>-52.4096566568386</c:v>
                </c:pt>
                <c:pt idx="420">
                  <c:v>-52.7650442752362</c:v>
                </c:pt>
                <c:pt idx="421">
                  <c:v>-53.1158871478708</c:v>
                </c:pt>
                <c:pt idx="422">
                  <c:v>-53.4622942814876</c:v>
                </c:pt>
                <c:pt idx="423">
                  <c:v>-53.8043710172584</c:v>
                </c:pt>
                <c:pt idx="424">
                  <c:v>-54.1422191831739</c:v>
                </c:pt>
                <c:pt idx="425">
                  <c:v>-54.4759372392077</c:v>
                </c:pt>
                <c:pt idx="426">
                  <c:v>-54.805620415615</c:v>
                </c:pt>
                <c:pt idx="427">
                  <c:v>-55.1313608447127</c:v>
                </c:pt>
                <c:pt idx="428">
                  <c:v>-55.4532476864699</c:v>
                </c:pt>
                <c:pt idx="429">
                  <c:v>-55.7713672482224</c:v>
                </c:pt>
                <c:pt idx="430">
                  <c:v>-56.0858030988084</c:v>
                </c:pt>
                <c:pt idx="431">
                  <c:v>-56.396636177408</c:v>
                </c:pt>
                <c:pt idx="432">
                  <c:v>-56.7039448973542</c:v>
                </c:pt>
                <c:pt idx="433">
                  <c:v>-57.0078052451708</c:v>
                </c:pt>
                <c:pt idx="434">
                  <c:v>-57.3082908750756</c:v>
                </c:pt>
                <c:pt idx="435">
                  <c:v>-57.6054731991818</c:v>
                </c:pt>
                <c:pt idx="436">
                  <c:v>-57.8994214736095</c:v>
                </c:pt>
                <c:pt idx="437">
                  <c:v>-58.190202880717</c:v>
                </c:pt>
                <c:pt idx="438">
                  <c:v>-58.4778826076423</c:v>
                </c:pt>
                <c:pt idx="439">
                  <c:v>-58.762523921343</c:v>
                </c:pt>
                <c:pt idx="440">
                  <c:v>-59.0441882403057</c:v>
                </c:pt>
                <c:pt idx="441">
                  <c:v>-59.3229352030932</c:v>
                </c:pt>
                <c:pt idx="442">
                  <c:v>-59.5988227338832</c:v>
                </c:pt>
                <c:pt idx="443">
                  <c:v>-59.8719071051495</c:v>
                </c:pt>
                <c:pt idx="444">
                  <c:v>-60.1422429976241</c:v>
                </c:pt>
                <c:pt idx="445">
                  <c:v>-60.4098835576737</c:v>
                </c:pt>
                <c:pt idx="446">
                  <c:v>-60.6748804522182</c:v>
                </c:pt>
                <c:pt idx="447">
                  <c:v>-60.9372839213082</c:v>
                </c:pt>
                <c:pt idx="448">
                  <c:v>-61.1971428284757</c:v>
                </c:pt>
                <c:pt idx="449">
                  <c:v>-61.4545047089649</c:v>
                </c:pt>
                <c:pt idx="450">
                  <c:v>-61.7094158159458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885072"/>
        <c:axId val="672887952"/>
      </c:scatterChart>
      <c:scatterChart>
        <c:scatterStyle val="smooth"/>
        <c:varyColors val="0"/>
        <c:ser>
          <c:idx val="1"/>
          <c:order val="1"/>
          <c:tx>
            <c:strRef>
              <c:f>"Power Stage Phase"</c:f>
              <c:strCache>
                <c:ptCount val="1"/>
                <c:pt idx="0">
                  <c:v>Power Stage 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+AMP'!$R$2:$R$452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"Comp Phase"</c:f>
              <c:strCache>
                <c:ptCount val="1"/>
                <c:pt idx="0">
                  <c:v>Comp Phase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+AMP'!$T$2:$T$452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"Total Phase"</c:f>
              <c:strCache>
                <c:ptCount val="1"/>
                <c:pt idx="0">
                  <c:v>Total Phase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 mode buck +AMP'!$A$2:$A$452</c:f>
              <c:numCache>
                <c:formatCode>General</c:formatCode>
                <c:ptCount val="45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  <c:pt idx="11">
                  <c:v>0.021</c:v>
                </c:pt>
                <c:pt idx="12">
                  <c:v>0.022</c:v>
                </c:pt>
                <c:pt idx="13">
                  <c:v>0.023</c:v>
                </c:pt>
                <c:pt idx="14">
                  <c:v>0.024</c:v>
                </c:pt>
                <c:pt idx="15">
                  <c:v>0.025</c:v>
                </c:pt>
                <c:pt idx="16">
                  <c:v>0.026</c:v>
                </c:pt>
                <c:pt idx="17">
                  <c:v>0.027</c:v>
                </c:pt>
                <c:pt idx="18">
                  <c:v>0.028</c:v>
                </c:pt>
                <c:pt idx="19">
                  <c:v>0.029</c:v>
                </c:pt>
                <c:pt idx="20">
                  <c:v>0.03</c:v>
                </c:pt>
                <c:pt idx="21">
                  <c:v>0.031</c:v>
                </c:pt>
                <c:pt idx="22">
                  <c:v>0.032</c:v>
                </c:pt>
                <c:pt idx="23">
                  <c:v>0.033</c:v>
                </c:pt>
                <c:pt idx="24">
                  <c:v>0.034</c:v>
                </c:pt>
                <c:pt idx="25">
                  <c:v>0.035</c:v>
                </c:pt>
                <c:pt idx="26">
                  <c:v>0.036</c:v>
                </c:pt>
                <c:pt idx="27">
                  <c:v>0.037</c:v>
                </c:pt>
                <c:pt idx="28">
                  <c:v>0.038</c:v>
                </c:pt>
                <c:pt idx="29">
                  <c:v>0.039</c:v>
                </c:pt>
                <c:pt idx="30">
                  <c:v>0.04</c:v>
                </c:pt>
                <c:pt idx="31">
                  <c:v>0.041</c:v>
                </c:pt>
                <c:pt idx="32">
                  <c:v>0.042</c:v>
                </c:pt>
                <c:pt idx="33">
                  <c:v>0.043</c:v>
                </c:pt>
                <c:pt idx="34">
                  <c:v>0.044</c:v>
                </c:pt>
                <c:pt idx="35">
                  <c:v>0.045</c:v>
                </c:pt>
                <c:pt idx="36">
                  <c:v>0.046</c:v>
                </c:pt>
                <c:pt idx="37">
                  <c:v>0.047</c:v>
                </c:pt>
                <c:pt idx="38">
                  <c:v>0.048</c:v>
                </c:pt>
                <c:pt idx="39">
                  <c:v>0.049</c:v>
                </c:pt>
                <c:pt idx="40">
                  <c:v>0.05</c:v>
                </c:pt>
                <c:pt idx="41">
                  <c:v>0.051</c:v>
                </c:pt>
                <c:pt idx="42">
                  <c:v>0.052</c:v>
                </c:pt>
                <c:pt idx="43">
                  <c:v>0.053</c:v>
                </c:pt>
                <c:pt idx="44">
                  <c:v>0.054</c:v>
                </c:pt>
                <c:pt idx="45">
                  <c:v>0.055</c:v>
                </c:pt>
                <c:pt idx="46">
                  <c:v>0.056</c:v>
                </c:pt>
                <c:pt idx="47">
                  <c:v>0.057</c:v>
                </c:pt>
                <c:pt idx="48">
                  <c:v>0.058</c:v>
                </c:pt>
                <c:pt idx="49">
                  <c:v>0.059</c:v>
                </c:pt>
                <c:pt idx="50">
                  <c:v>0.06</c:v>
                </c:pt>
                <c:pt idx="51">
                  <c:v>0.061</c:v>
                </c:pt>
                <c:pt idx="52">
                  <c:v>0.062</c:v>
                </c:pt>
                <c:pt idx="53">
                  <c:v>0.063</c:v>
                </c:pt>
                <c:pt idx="54">
                  <c:v>0.064</c:v>
                </c:pt>
                <c:pt idx="55">
                  <c:v>0.065</c:v>
                </c:pt>
                <c:pt idx="56">
                  <c:v>0.066</c:v>
                </c:pt>
                <c:pt idx="57">
                  <c:v>0.067</c:v>
                </c:pt>
                <c:pt idx="58">
                  <c:v>0.068</c:v>
                </c:pt>
                <c:pt idx="59">
                  <c:v>0.069</c:v>
                </c:pt>
                <c:pt idx="60">
                  <c:v>0.07</c:v>
                </c:pt>
                <c:pt idx="61">
                  <c:v>0.071</c:v>
                </c:pt>
                <c:pt idx="62">
                  <c:v>0.072</c:v>
                </c:pt>
                <c:pt idx="63">
                  <c:v>0.073</c:v>
                </c:pt>
                <c:pt idx="64">
                  <c:v>0.074</c:v>
                </c:pt>
                <c:pt idx="65">
                  <c:v>0.075</c:v>
                </c:pt>
                <c:pt idx="66">
                  <c:v>0.076</c:v>
                </c:pt>
                <c:pt idx="67">
                  <c:v>0.077</c:v>
                </c:pt>
                <c:pt idx="68">
                  <c:v>0.078</c:v>
                </c:pt>
                <c:pt idx="69">
                  <c:v>0.079</c:v>
                </c:pt>
                <c:pt idx="70">
                  <c:v>0.08</c:v>
                </c:pt>
                <c:pt idx="71">
                  <c:v>0.081</c:v>
                </c:pt>
                <c:pt idx="72">
                  <c:v>0.082</c:v>
                </c:pt>
                <c:pt idx="73">
                  <c:v>0.083</c:v>
                </c:pt>
                <c:pt idx="74">
                  <c:v>0.084</c:v>
                </c:pt>
                <c:pt idx="75">
                  <c:v>0.085</c:v>
                </c:pt>
                <c:pt idx="76">
                  <c:v>0.086</c:v>
                </c:pt>
                <c:pt idx="77">
                  <c:v>0.087</c:v>
                </c:pt>
                <c:pt idx="78">
                  <c:v>0.088</c:v>
                </c:pt>
                <c:pt idx="79">
                  <c:v>0.089</c:v>
                </c:pt>
                <c:pt idx="80">
                  <c:v>0.09</c:v>
                </c:pt>
                <c:pt idx="81">
                  <c:v>0.091</c:v>
                </c:pt>
                <c:pt idx="82">
                  <c:v>0.092</c:v>
                </c:pt>
                <c:pt idx="83">
                  <c:v>0.093</c:v>
                </c:pt>
                <c:pt idx="84">
                  <c:v>0.094</c:v>
                </c:pt>
                <c:pt idx="85">
                  <c:v>0.095</c:v>
                </c:pt>
                <c:pt idx="86">
                  <c:v>0.096</c:v>
                </c:pt>
                <c:pt idx="87">
                  <c:v>0.097</c:v>
                </c:pt>
                <c:pt idx="88">
                  <c:v>0.098</c:v>
                </c:pt>
                <c:pt idx="89">
                  <c:v>0.099</c:v>
                </c:pt>
                <c:pt idx="90">
                  <c:v>0.1</c:v>
                </c:pt>
                <c:pt idx="91">
                  <c:v>0.11</c:v>
                </c:pt>
                <c:pt idx="92">
                  <c:v>0.12</c:v>
                </c:pt>
                <c:pt idx="93">
                  <c:v>0.13</c:v>
                </c:pt>
                <c:pt idx="94">
                  <c:v>0.14</c:v>
                </c:pt>
                <c:pt idx="95">
                  <c:v>0.15</c:v>
                </c:pt>
                <c:pt idx="96">
                  <c:v>0.16</c:v>
                </c:pt>
                <c:pt idx="97">
                  <c:v>0.17</c:v>
                </c:pt>
                <c:pt idx="98">
                  <c:v>0.18</c:v>
                </c:pt>
                <c:pt idx="99">
                  <c:v>0.19</c:v>
                </c:pt>
                <c:pt idx="100">
                  <c:v>0.2</c:v>
                </c:pt>
                <c:pt idx="101">
                  <c:v>0.21</c:v>
                </c:pt>
                <c:pt idx="102">
                  <c:v>0.22</c:v>
                </c:pt>
                <c:pt idx="103">
                  <c:v>0.23</c:v>
                </c:pt>
                <c:pt idx="104">
                  <c:v>0.24</c:v>
                </c:pt>
                <c:pt idx="105">
                  <c:v>0.25</c:v>
                </c:pt>
                <c:pt idx="106">
                  <c:v>0.26</c:v>
                </c:pt>
                <c:pt idx="107">
                  <c:v>0.27</c:v>
                </c:pt>
                <c:pt idx="108">
                  <c:v>0.28</c:v>
                </c:pt>
                <c:pt idx="109">
                  <c:v>0.29</c:v>
                </c:pt>
                <c:pt idx="110">
                  <c:v>0.3</c:v>
                </c:pt>
                <c:pt idx="111">
                  <c:v>0.31</c:v>
                </c:pt>
                <c:pt idx="112">
                  <c:v>0.32</c:v>
                </c:pt>
                <c:pt idx="113">
                  <c:v>0.33</c:v>
                </c:pt>
                <c:pt idx="114">
                  <c:v>0.34</c:v>
                </c:pt>
                <c:pt idx="115">
                  <c:v>0.35</c:v>
                </c:pt>
                <c:pt idx="116">
                  <c:v>0.36</c:v>
                </c:pt>
                <c:pt idx="117">
                  <c:v>0.37</c:v>
                </c:pt>
                <c:pt idx="118">
                  <c:v>0.38</c:v>
                </c:pt>
                <c:pt idx="119">
                  <c:v>0.39</c:v>
                </c:pt>
                <c:pt idx="120">
                  <c:v>0.4</c:v>
                </c:pt>
                <c:pt idx="121">
                  <c:v>0.41</c:v>
                </c:pt>
                <c:pt idx="122">
                  <c:v>0.42</c:v>
                </c:pt>
                <c:pt idx="123">
                  <c:v>0.43</c:v>
                </c:pt>
                <c:pt idx="124">
                  <c:v>0.44</c:v>
                </c:pt>
                <c:pt idx="125">
                  <c:v>0.45</c:v>
                </c:pt>
                <c:pt idx="126">
                  <c:v>0.46</c:v>
                </c:pt>
                <c:pt idx="127">
                  <c:v>0.47</c:v>
                </c:pt>
                <c:pt idx="128">
                  <c:v>0.48</c:v>
                </c:pt>
                <c:pt idx="129">
                  <c:v>0.49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0.53</c:v>
                </c:pt>
                <c:pt idx="134">
                  <c:v>0.54</c:v>
                </c:pt>
                <c:pt idx="135">
                  <c:v>0.55</c:v>
                </c:pt>
                <c:pt idx="136">
                  <c:v>0.56</c:v>
                </c:pt>
                <c:pt idx="137">
                  <c:v>0.57</c:v>
                </c:pt>
                <c:pt idx="138">
                  <c:v>0.58</c:v>
                </c:pt>
                <c:pt idx="139">
                  <c:v>0.59</c:v>
                </c:pt>
                <c:pt idx="140">
                  <c:v>0.6</c:v>
                </c:pt>
                <c:pt idx="141">
                  <c:v>0.61</c:v>
                </c:pt>
                <c:pt idx="142">
                  <c:v>0.62</c:v>
                </c:pt>
                <c:pt idx="143">
                  <c:v>0.63</c:v>
                </c:pt>
                <c:pt idx="144">
                  <c:v>0.64</c:v>
                </c:pt>
                <c:pt idx="145">
                  <c:v>0.65</c:v>
                </c:pt>
                <c:pt idx="146">
                  <c:v>0.66</c:v>
                </c:pt>
                <c:pt idx="147">
                  <c:v>0.67</c:v>
                </c:pt>
                <c:pt idx="148">
                  <c:v>0.68</c:v>
                </c:pt>
                <c:pt idx="149">
                  <c:v>0.69</c:v>
                </c:pt>
                <c:pt idx="150">
                  <c:v>0.7</c:v>
                </c:pt>
                <c:pt idx="151">
                  <c:v>0.71</c:v>
                </c:pt>
                <c:pt idx="152">
                  <c:v>0.72</c:v>
                </c:pt>
                <c:pt idx="153">
                  <c:v>0.73</c:v>
                </c:pt>
                <c:pt idx="154">
                  <c:v>0.74</c:v>
                </c:pt>
                <c:pt idx="155">
                  <c:v>0.75</c:v>
                </c:pt>
                <c:pt idx="156">
                  <c:v>0.76</c:v>
                </c:pt>
                <c:pt idx="157">
                  <c:v>0.77</c:v>
                </c:pt>
                <c:pt idx="158">
                  <c:v>0.78</c:v>
                </c:pt>
                <c:pt idx="159">
                  <c:v>0.79</c:v>
                </c:pt>
                <c:pt idx="160">
                  <c:v>0.8</c:v>
                </c:pt>
                <c:pt idx="161">
                  <c:v>0.81</c:v>
                </c:pt>
                <c:pt idx="162">
                  <c:v>0.82</c:v>
                </c:pt>
                <c:pt idx="163">
                  <c:v>0.83</c:v>
                </c:pt>
                <c:pt idx="164">
                  <c:v>0.84</c:v>
                </c:pt>
                <c:pt idx="165">
                  <c:v>0.85</c:v>
                </c:pt>
                <c:pt idx="166">
                  <c:v>0.86</c:v>
                </c:pt>
                <c:pt idx="167">
                  <c:v>0.87</c:v>
                </c:pt>
                <c:pt idx="168">
                  <c:v>0.88</c:v>
                </c:pt>
                <c:pt idx="169">
                  <c:v>0.89</c:v>
                </c:pt>
                <c:pt idx="170">
                  <c:v>0.9</c:v>
                </c:pt>
                <c:pt idx="171">
                  <c:v>0.91</c:v>
                </c:pt>
                <c:pt idx="172">
                  <c:v>0.92</c:v>
                </c:pt>
                <c:pt idx="173">
                  <c:v>0.93</c:v>
                </c:pt>
                <c:pt idx="174">
                  <c:v>0.94</c:v>
                </c:pt>
                <c:pt idx="175">
                  <c:v>0.95</c:v>
                </c:pt>
                <c:pt idx="176">
                  <c:v>0.96</c:v>
                </c:pt>
                <c:pt idx="177">
                  <c:v>0.97</c:v>
                </c:pt>
                <c:pt idx="178">
                  <c:v>0.98</c:v>
                </c:pt>
                <c:pt idx="179">
                  <c:v>0.99</c:v>
                </c:pt>
                <c:pt idx="180">
                  <c:v>1</c:v>
                </c:pt>
                <c:pt idx="181">
                  <c:v>1.1</c:v>
                </c:pt>
                <c:pt idx="182">
                  <c:v>1.2</c:v>
                </c:pt>
                <c:pt idx="183">
                  <c:v>1.3</c:v>
                </c:pt>
                <c:pt idx="184">
                  <c:v>1.4</c:v>
                </c:pt>
                <c:pt idx="185">
                  <c:v>1.5</c:v>
                </c:pt>
                <c:pt idx="186">
                  <c:v>1.6</c:v>
                </c:pt>
                <c:pt idx="187">
                  <c:v>1.7</c:v>
                </c:pt>
                <c:pt idx="188">
                  <c:v>1.8</c:v>
                </c:pt>
                <c:pt idx="189">
                  <c:v>1.9</c:v>
                </c:pt>
                <c:pt idx="190">
                  <c:v>2</c:v>
                </c:pt>
                <c:pt idx="191">
                  <c:v>2.1</c:v>
                </c:pt>
                <c:pt idx="192">
                  <c:v>2.2</c:v>
                </c:pt>
                <c:pt idx="193">
                  <c:v>2.3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2.7</c:v>
                </c:pt>
                <c:pt idx="198">
                  <c:v>2.8</c:v>
                </c:pt>
                <c:pt idx="199">
                  <c:v>2.9</c:v>
                </c:pt>
                <c:pt idx="200">
                  <c:v>3</c:v>
                </c:pt>
                <c:pt idx="201">
                  <c:v>3.1</c:v>
                </c:pt>
                <c:pt idx="202">
                  <c:v>3.2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3.6</c:v>
                </c:pt>
                <c:pt idx="207">
                  <c:v>3.7</c:v>
                </c:pt>
                <c:pt idx="208">
                  <c:v>3.8</c:v>
                </c:pt>
                <c:pt idx="209">
                  <c:v>3.9</c:v>
                </c:pt>
                <c:pt idx="210">
                  <c:v>4</c:v>
                </c:pt>
                <c:pt idx="211">
                  <c:v>4.1</c:v>
                </c:pt>
                <c:pt idx="212">
                  <c:v>4.2</c:v>
                </c:pt>
                <c:pt idx="213">
                  <c:v>4.3</c:v>
                </c:pt>
                <c:pt idx="214">
                  <c:v>4.4</c:v>
                </c:pt>
                <c:pt idx="215">
                  <c:v>4.5</c:v>
                </c:pt>
                <c:pt idx="216">
                  <c:v>4.6</c:v>
                </c:pt>
                <c:pt idx="217">
                  <c:v>4.7</c:v>
                </c:pt>
                <c:pt idx="218">
                  <c:v>4.8</c:v>
                </c:pt>
                <c:pt idx="219">
                  <c:v>4.9</c:v>
                </c:pt>
                <c:pt idx="220">
                  <c:v>5</c:v>
                </c:pt>
                <c:pt idx="221">
                  <c:v>5.1</c:v>
                </c:pt>
                <c:pt idx="222">
                  <c:v>5.2</c:v>
                </c:pt>
                <c:pt idx="223">
                  <c:v>5.3</c:v>
                </c:pt>
                <c:pt idx="224">
                  <c:v>5.4</c:v>
                </c:pt>
                <c:pt idx="225">
                  <c:v>5.5</c:v>
                </c:pt>
                <c:pt idx="226">
                  <c:v>5.6</c:v>
                </c:pt>
                <c:pt idx="227">
                  <c:v>5.7</c:v>
                </c:pt>
                <c:pt idx="228">
                  <c:v>5.8</c:v>
                </c:pt>
                <c:pt idx="229">
                  <c:v>5.9</c:v>
                </c:pt>
                <c:pt idx="230">
                  <c:v>6</c:v>
                </c:pt>
                <c:pt idx="231">
                  <c:v>6.1</c:v>
                </c:pt>
                <c:pt idx="232">
                  <c:v>6.2</c:v>
                </c:pt>
                <c:pt idx="233">
                  <c:v>6.3</c:v>
                </c:pt>
                <c:pt idx="234">
                  <c:v>6.4</c:v>
                </c:pt>
                <c:pt idx="235">
                  <c:v>6.5</c:v>
                </c:pt>
                <c:pt idx="236">
                  <c:v>6.6</c:v>
                </c:pt>
                <c:pt idx="237">
                  <c:v>6.7</c:v>
                </c:pt>
                <c:pt idx="238">
                  <c:v>6.8</c:v>
                </c:pt>
                <c:pt idx="239">
                  <c:v>6.9</c:v>
                </c:pt>
                <c:pt idx="240">
                  <c:v>7</c:v>
                </c:pt>
                <c:pt idx="241">
                  <c:v>7.1</c:v>
                </c:pt>
                <c:pt idx="242">
                  <c:v>7.2</c:v>
                </c:pt>
                <c:pt idx="243">
                  <c:v>7.3</c:v>
                </c:pt>
                <c:pt idx="244">
                  <c:v>7.4</c:v>
                </c:pt>
                <c:pt idx="245">
                  <c:v>7.5</c:v>
                </c:pt>
                <c:pt idx="246">
                  <c:v>7.6</c:v>
                </c:pt>
                <c:pt idx="247">
                  <c:v>7.7</c:v>
                </c:pt>
                <c:pt idx="248">
                  <c:v>7.8</c:v>
                </c:pt>
                <c:pt idx="249">
                  <c:v>7.9</c:v>
                </c:pt>
                <c:pt idx="250">
                  <c:v>8</c:v>
                </c:pt>
                <c:pt idx="251">
                  <c:v>8.1</c:v>
                </c:pt>
                <c:pt idx="252">
                  <c:v>8.2</c:v>
                </c:pt>
                <c:pt idx="253">
                  <c:v>8.3</c:v>
                </c:pt>
                <c:pt idx="254">
                  <c:v>8.4</c:v>
                </c:pt>
                <c:pt idx="255">
                  <c:v>8.5</c:v>
                </c:pt>
                <c:pt idx="256">
                  <c:v>8.6</c:v>
                </c:pt>
                <c:pt idx="257">
                  <c:v>8.7</c:v>
                </c:pt>
                <c:pt idx="258">
                  <c:v>8.8</c:v>
                </c:pt>
                <c:pt idx="259">
                  <c:v>8.9</c:v>
                </c:pt>
                <c:pt idx="260">
                  <c:v>9</c:v>
                </c:pt>
                <c:pt idx="261">
                  <c:v>9.1</c:v>
                </c:pt>
                <c:pt idx="262">
                  <c:v>9.2</c:v>
                </c:pt>
                <c:pt idx="263">
                  <c:v>9.3</c:v>
                </c:pt>
                <c:pt idx="264">
                  <c:v>9.4</c:v>
                </c:pt>
                <c:pt idx="265">
                  <c:v>9.5</c:v>
                </c:pt>
                <c:pt idx="266">
                  <c:v>9.6</c:v>
                </c:pt>
                <c:pt idx="267">
                  <c:v>9.7</c:v>
                </c:pt>
                <c:pt idx="268">
                  <c:v>9.8</c:v>
                </c:pt>
                <c:pt idx="269">
                  <c:v>9.9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29</c:v>
                </c:pt>
                <c:pt idx="290">
                  <c:v>30</c:v>
                </c:pt>
                <c:pt idx="291">
                  <c:v>31</c:v>
                </c:pt>
                <c:pt idx="292">
                  <c:v>32</c:v>
                </c:pt>
                <c:pt idx="293">
                  <c:v>33</c:v>
                </c:pt>
                <c:pt idx="294">
                  <c:v>34</c:v>
                </c:pt>
                <c:pt idx="295">
                  <c:v>35</c:v>
                </c:pt>
                <c:pt idx="296">
                  <c:v>36</c:v>
                </c:pt>
                <c:pt idx="297">
                  <c:v>37</c:v>
                </c:pt>
                <c:pt idx="298">
                  <c:v>38</c:v>
                </c:pt>
                <c:pt idx="299">
                  <c:v>39</c:v>
                </c:pt>
                <c:pt idx="300">
                  <c:v>40</c:v>
                </c:pt>
                <c:pt idx="301">
                  <c:v>41</c:v>
                </c:pt>
                <c:pt idx="302">
                  <c:v>42</c:v>
                </c:pt>
                <c:pt idx="303">
                  <c:v>43</c:v>
                </c:pt>
                <c:pt idx="304">
                  <c:v>44</c:v>
                </c:pt>
                <c:pt idx="305">
                  <c:v>45</c:v>
                </c:pt>
                <c:pt idx="306">
                  <c:v>46</c:v>
                </c:pt>
                <c:pt idx="307">
                  <c:v>47</c:v>
                </c:pt>
                <c:pt idx="308">
                  <c:v>48</c:v>
                </c:pt>
                <c:pt idx="309">
                  <c:v>49</c:v>
                </c:pt>
                <c:pt idx="310">
                  <c:v>50</c:v>
                </c:pt>
                <c:pt idx="311">
                  <c:v>51</c:v>
                </c:pt>
                <c:pt idx="312">
                  <c:v>52</c:v>
                </c:pt>
                <c:pt idx="313">
                  <c:v>53</c:v>
                </c:pt>
                <c:pt idx="314">
                  <c:v>54</c:v>
                </c:pt>
                <c:pt idx="315">
                  <c:v>55</c:v>
                </c:pt>
                <c:pt idx="316">
                  <c:v>56</c:v>
                </c:pt>
                <c:pt idx="317">
                  <c:v>57</c:v>
                </c:pt>
                <c:pt idx="318">
                  <c:v>58</c:v>
                </c:pt>
                <c:pt idx="319">
                  <c:v>59</c:v>
                </c:pt>
                <c:pt idx="320">
                  <c:v>60</c:v>
                </c:pt>
                <c:pt idx="321">
                  <c:v>61</c:v>
                </c:pt>
                <c:pt idx="322">
                  <c:v>62</c:v>
                </c:pt>
                <c:pt idx="323">
                  <c:v>63</c:v>
                </c:pt>
                <c:pt idx="324">
                  <c:v>64</c:v>
                </c:pt>
                <c:pt idx="325">
                  <c:v>65</c:v>
                </c:pt>
                <c:pt idx="326">
                  <c:v>66</c:v>
                </c:pt>
                <c:pt idx="327">
                  <c:v>67</c:v>
                </c:pt>
                <c:pt idx="328">
                  <c:v>68</c:v>
                </c:pt>
                <c:pt idx="329">
                  <c:v>69</c:v>
                </c:pt>
                <c:pt idx="330">
                  <c:v>70</c:v>
                </c:pt>
                <c:pt idx="331">
                  <c:v>71</c:v>
                </c:pt>
                <c:pt idx="332">
                  <c:v>72</c:v>
                </c:pt>
                <c:pt idx="333">
                  <c:v>73</c:v>
                </c:pt>
                <c:pt idx="334">
                  <c:v>74</c:v>
                </c:pt>
                <c:pt idx="335">
                  <c:v>75</c:v>
                </c:pt>
                <c:pt idx="336">
                  <c:v>76</c:v>
                </c:pt>
                <c:pt idx="337">
                  <c:v>77</c:v>
                </c:pt>
                <c:pt idx="338">
                  <c:v>78</c:v>
                </c:pt>
                <c:pt idx="339">
                  <c:v>79</c:v>
                </c:pt>
                <c:pt idx="340">
                  <c:v>80</c:v>
                </c:pt>
                <c:pt idx="341">
                  <c:v>81</c:v>
                </c:pt>
                <c:pt idx="342">
                  <c:v>82</c:v>
                </c:pt>
                <c:pt idx="343">
                  <c:v>83</c:v>
                </c:pt>
                <c:pt idx="344">
                  <c:v>84</c:v>
                </c:pt>
                <c:pt idx="345">
                  <c:v>85</c:v>
                </c:pt>
                <c:pt idx="346">
                  <c:v>86</c:v>
                </c:pt>
                <c:pt idx="347">
                  <c:v>87</c:v>
                </c:pt>
                <c:pt idx="348">
                  <c:v>88</c:v>
                </c:pt>
                <c:pt idx="349">
                  <c:v>89</c:v>
                </c:pt>
                <c:pt idx="350">
                  <c:v>90</c:v>
                </c:pt>
                <c:pt idx="351">
                  <c:v>91</c:v>
                </c:pt>
                <c:pt idx="352">
                  <c:v>92</c:v>
                </c:pt>
                <c:pt idx="353">
                  <c:v>93</c:v>
                </c:pt>
                <c:pt idx="354">
                  <c:v>94</c:v>
                </c:pt>
                <c:pt idx="355">
                  <c:v>95</c:v>
                </c:pt>
                <c:pt idx="356">
                  <c:v>96</c:v>
                </c:pt>
                <c:pt idx="357">
                  <c:v>97</c:v>
                </c:pt>
                <c:pt idx="358">
                  <c:v>98</c:v>
                </c:pt>
                <c:pt idx="359">
                  <c:v>99</c:v>
                </c:pt>
                <c:pt idx="360">
                  <c:v>100</c:v>
                </c:pt>
                <c:pt idx="361">
                  <c:v>110</c:v>
                </c:pt>
                <c:pt idx="362">
                  <c:v>120</c:v>
                </c:pt>
                <c:pt idx="363">
                  <c:v>130</c:v>
                </c:pt>
                <c:pt idx="364">
                  <c:v>140</c:v>
                </c:pt>
                <c:pt idx="365">
                  <c:v>150</c:v>
                </c:pt>
                <c:pt idx="366">
                  <c:v>160</c:v>
                </c:pt>
                <c:pt idx="367">
                  <c:v>170</c:v>
                </c:pt>
                <c:pt idx="368">
                  <c:v>180</c:v>
                </c:pt>
                <c:pt idx="369">
                  <c:v>190</c:v>
                </c:pt>
                <c:pt idx="370">
                  <c:v>200</c:v>
                </c:pt>
                <c:pt idx="371">
                  <c:v>210</c:v>
                </c:pt>
                <c:pt idx="372">
                  <c:v>220</c:v>
                </c:pt>
                <c:pt idx="373">
                  <c:v>230</c:v>
                </c:pt>
                <c:pt idx="374">
                  <c:v>240</c:v>
                </c:pt>
                <c:pt idx="375">
                  <c:v>250</c:v>
                </c:pt>
                <c:pt idx="376">
                  <c:v>260</c:v>
                </c:pt>
                <c:pt idx="377">
                  <c:v>270</c:v>
                </c:pt>
                <c:pt idx="378">
                  <c:v>280</c:v>
                </c:pt>
                <c:pt idx="379">
                  <c:v>290</c:v>
                </c:pt>
                <c:pt idx="380">
                  <c:v>300</c:v>
                </c:pt>
                <c:pt idx="381">
                  <c:v>310</c:v>
                </c:pt>
                <c:pt idx="382">
                  <c:v>320</c:v>
                </c:pt>
                <c:pt idx="383">
                  <c:v>330</c:v>
                </c:pt>
                <c:pt idx="384">
                  <c:v>340</c:v>
                </c:pt>
                <c:pt idx="385">
                  <c:v>350</c:v>
                </c:pt>
                <c:pt idx="386">
                  <c:v>360</c:v>
                </c:pt>
                <c:pt idx="387">
                  <c:v>370</c:v>
                </c:pt>
                <c:pt idx="388">
                  <c:v>380</c:v>
                </c:pt>
                <c:pt idx="389">
                  <c:v>390</c:v>
                </c:pt>
                <c:pt idx="390">
                  <c:v>400</c:v>
                </c:pt>
                <c:pt idx="391">
                  <c:v>410</c:v>
                </c:pt>
                <c:pt idx="392">
                  <c:v>420</c:v>
                </c:pt>
                <c:pt idx="393">
                  <c:v>430</c:v>
                </c:pt>
                <c:pt idx="394">
                  <c:v>440</c:v>
                </c:pt>
                <c:pt idx="395">
                  <c:v>450</c:v>
                </c:pt>
                <c:pt idx="396">
                  <c:v>460</c:v>
                </c:pt>
                <c:pt idx="397">
                  <c:v>470</c:v>
                </c:pt>
                <c:pt idx="398">
                  <c:v>480</c:v>
                </c:pt>
                <c:pt idx="399">
                  <c:v>490</c:v>
                </c:pt>
                <c:pt idx="400">
                  <c:v>500</c:v>
                </c:pt>
                <c:pt idx="401">
                  <c:v>510</c:v>
                </c:pt>
                <c:pt idx="402">
                  <c:v>520</c:v>
                </c:pt>
                <c:pt idx="403">
                  <c:v>530</c:v>
                </c:pt>
                <c:pt idx="404">
                  <c:v>540</c:v>
                </c:pt>
                <c:pt idx="405">
                  <c:v>550</c:v>
                </c:pt>
                <c:pt idx="406">
                  <c:v>560</c:v>
                </c:pt>
                <c:pt idx="407">
                  <c:v>570</c:v>
                </c:pt>
                <c:pt idx="408">
                  <c:v>580</c:v>
                </c:pt>
                <c:pt idx="409">
                  <c:v>590</c:v>
                </c:pt>
                <c:pt idx="410">
                  <c:v>600</c:v>
                </c:pt>
                <c:pt idx="411">
                  <c:v>610</c:v>
                </c:pt>
                <c:pt idx="412">
                  <c:v>620</c:v>
                </c:pt>
                <c:pt idx="413">
                  <c:v>630</c:v>
                </c:pt>
                <c:pt idx="414">
                  <c:v>640</c:v>
                </c:pt>
                <c:pt idx="415">
                  <c:v>650</c:v>
                </c:pt>
                <c:pt idx="416">
                  <c:v>660</c:v>
                </c:pt>
                <c:pt idx="417">
                  <c:v>670</c:v>
                </c:pt>
                <c:pt idx="418">
                  <c:v>680</c:v>
                </c:pt>
                <c:pt idx="419">
                  <c:v>690</c:v>
                </c:pt>
                <c:pt idx="420">
                  <c:v>700</c:v>
                </c:pt>
                <c:pt idx="421">
                  <c:v>710</c:v>
                </c:pt>
                <c:pt idx="422">
                  <c:v>720</c:v>
                </c:pt>
                <c:pt idx="423">
                  <c:v>730</c:v>
                </c:pt>
                <c:pt idx="424">
                  <c:v>740</c:v>
                </c:pt>
                <c:pt idx="425">
                  <c:v>750</c:v>
                </c:pt>
                <c:pt idx="426">
                  <c:v>760</c:v>
                </c:pt>
                <c:pt idx="427">
                  <c:v>770</c:v>
                </c:pt>
                <c:pt idx="428">
                  <c:v>780</c:v>
                </c:pt>
                <c:pt idx="429">
                  <c:v>790</c:v>
                </c:pt>
                <c:pt idx="430">
                  <c:v>800</c:v>
                </c:pt>
                <c:pt idx="431">
                  <c:v>810</c:v>
                </c:pt>
                <c:pt idx="432">
                  <c:v>820</c:v>
                </c:pt>
                <c:pt idx="433">
                  <c:v>830</c:v>
                </c:pt>
                <c:pt idx="434">
                  <c:v>840</c:v>
                </c:pt>
                <c:pt idx="435">
                  <c:v>850</c:v>
                </c:pt>
                <c:pt idx="436">
                  <c:v>860</c:v>
                </c:pt>
                <c:pt idx="437">
                  <c:v>870</c:v>
                </c:pt>
                <c:pt idx="438">
                  <c:v>880</c:v>
                </c:pt>
                <c:pt idx="439">
                  <c:v>890</c:v>
                </c:pt>
                <c:pt idx="440">
                  <c:v>900</c:v>
                </c:pt>
                <c:pt idx="441">
                  <c:v>910</c:v>
                </c:pt>
                <c:pt idx="442">
                  <c:v>920</c:v>
                </c:pt>
                <c:pt idx="443">
                  <c:v>930</c:v>
                </c:pt>
                <c:pt idx="444">
                  <c:v>940</c:v>
                </c:pt>
                <c:pt idx="445">
                  <c:v>950</c:v>
                </c:pt>
                <c:pt idx="446">
                  <c:v>960</c:v>
                </c:pt>
                <c:pt idx="447">
                  <c:v>970</c:v>
                </c:pt>
                <c:pt idx="448">
                  <c:v>980</c:v>
                </c:pt>
                <c:pt idx="449">
                  <c:v>990</c:v>
                </c:pt>
                <c:pt idx="450">
                  <c:v>1000</c:v>
                </c:pt>
              </c:numCache>
            </c:numRef>
          </c:xVal>
          <c:yVal>
            <c:numRef>
              <c:f>'V mode buck +AMP'!$V$2:$V$452</c:f>
              <c:numCache>
                <c:formatCode>General</c:formatCode>
                <c:ptCount val="451"/>
                <c:pt idx="0">
                  <c:v>90.4615799053884</c:v>
                </c:pt>
                <c:pt idx="1">
                  <c:v>90.507736700971</c:v>
                </c:pt>
                <c:pt idx="2">
                  <c:v>90.5538931551508</c:v>
                </c:pt>
                <c:pt idx="3">
                  <c:v>90.6000492368973</c:v>
                </c:pt>
                <c:pt idx="4">
                  <c:v>90.6462049151816</c:v>
                </c:pt>
                <c:pt idx="5">
                  <c:v>90.6923601589763</c:v>
                </c:pt>
                <c:pt idx="6">
                  <c:v>90.7385149372562</c:v>
                </c:pt>
                <c:pt idx="7">
                  <c:v>90.7846692189978</c:v>
                </c:pt>
                <c:pt idx="8">
                  <c:v>90.8308229731797</c:v>
                </c:pt>
                <c:pt idx="9">
                  <c:v>90.8769761687829</c:v>
                </c:pt>
                <c:pt idx="10">
                  <c:v>90.9231287747907</c:v>
                </c:pt>
                <c:pt idx="11">
                  <c:v>90.9692807601889</c:v>
                </c:pt>
                <c:pt idx="12">
                  <c:v>91.0154320939659</c:v>
                </c:pt>
                <c:pt idx="13">
                  <c:v>91.061582745113</c:v>
                </c:pt>
                <c:pt idx="14">
                  <c:v>91.1077326826242</c:v>
                </c:pt>
                <c:pt idx="15">
                  <c:v>91.1538818754968</c:v>
                </c:pt>
                <c:pt idx="16">
                  <c:v>91.2000302927309</c:v>
                </c:pt>
                <c:pt idx="17">
                  <c:v>91.2461779033302</c:v>
                </c:pt>
                <c:pt idx="18">
                  <c:v>91.2923246763017</c:v>
                </c:pt>
                <c:pt idx="19">
                  <c:v>91.338470580656</c:v>
                </c:pt>
                <c:pt idx="20">
                  <c:v>91.3846155854074</c:v>
                </c:pt>
                <c:pt idx="21">
                  <c:v>91.4307596595739</c:v>
                </c:pt>
                <c:pt idx="22">
                  <c:v>91.4769027721776</c:v>
                </c:pt>
                <c:pt idx="23">
                  <c:v>91.5230448922445</c:v>
                </c:pt>
                <c:pt idx="24">
                  <c:v>91.5691859888051</c:v>
                </c:pt>
                <c:pt idx="25">
                  <c:v>91.615326030894</c:v>
                </c:pt>
                <c:pt idx="26">
                  <c:v>91.6614649875502</c:v>
                </c:pt>
                <c:pt idx="27">
                  <c:v>91.7076028278178</c:v>
                </c:pt>
                <c:pt idx="28">
                  <c:v>91.7537395207449</c:v>
                </c:pt>
                <c:pt idx="29">
                  <c:v>91.7998750353851</c:v>
                </c:pt>
                <c:pt idx="30">
                  <c:v>91.8460093407968</c:v>
                </c:pt>
                <c:pt idx="31">
                  <c:v>91.8921424060433</c:v>
                </c:pt>
                <c:pt idx="32">
                  <c:v>91.9382742001934</c:v>
                </c:pt>
                <c:pt idx="33">
                  <c:v>91.9844046923213</c:v>
                </c:pt>
                <c:pt idx="34">
                  <c:v>92.0305338515066</c:v>
                </c:pt>
                <c:pt idx="35">
                  <c:v>92.0766616468346</c:v>
                </c:pt>
                <c:pt idx="36">
                  <c:v>92.1227880473964</c:v>
                </c:pt>
                <c:pt idx="37">
                  <c:v>92.1689130222891</c:v>
                </c:pt>
                <c:pt idx="38">
                  <c:v>92.2150365406156</c:v>
                </c:pt>
                <c:pt idx="39">
                  <c:v>92.2611585714852</c:v>
                </c:pt>
                <c:pt idx="40">
                  <c:v>92.3072790840134</c:v>
                </c:pt>
                <c:pt idx="41">
                  <c:v>92.3533980473222</c:v>
                </c:pt>
                <c:pt idx="42">
                  <c:v>92.39951543054</c:v>
                </c:pt>
                <c:pt idx="43">
                  <c:v>92.4456312028021</c:v>
                </c:pt>
                <c:pt idx="44">
                  <c:v>92.4917453332505</c:v>
                </c:pt>
                <c:pt idx="45">
                  <c:v>92.5378577910341</c:v>
                </c:pt>
                <c:pt idx="46">
                  <c:v>92.5839685453091</c:v>
                </c:pt>
                <c:pt idx="47">
                  <c:v>92.6300775652388</c:v>
                </c:pt>
                <c:pt idx="48">
                  <c:v>92.6761848199936</c:v>
                </c:pt>
                <c:pt idx="49">
                  <c:v>92.7222902787519</c:v>
                </c:pt>
                <c:pt idx="50">
                  <c:v>92.7683939106991</c:v>
                </c:pt>
                <c:pt idx="51">
                  <c:v>92.8144956850287</c:v>
                </c:pt>
                <c:pt idx="52">
                  <c:v>92.860595570942</c:v>
                </c:pt>
                <c:pt idx="53">
                  <c:v>92.9066935376483</c:v>
                </c:pt>
                <c:pt idx="54">
                  <c:v>92.9527895543649</c:v>
                </c:pt>
                <c:pt idx="55">
                  <c:v>92.9988835903174</c:v>
                </c:pt>
                <c:pt idx="56">
                  <c:v>93.0449756147399</c:v>
                </c:pt>
                <c:pt idx="57">
                  <c:v>93.0910655968748</c:v>
                </c:pt>
                <c:pt idx="58">
                  <c:v>93.1371535059733</c:v>
                </c:pt>
                <c:pt idx="59">
                  <c:v>93.1832393112952</c:v>
                </c:pt>
                <c:pt idx="60">
                  <c:v>93.2293229821093</c:v>
                </c:pt>
                <c:pt idx="61">
                  <c:v>93.2754044876934</c:v>
                </c:pt>
                <c:pt idx="62">
                  <c:v>93.3214837973344</c:v>
                </c:pt>
                <c:pt idx="63">
                  <c:v>93.3675608803285</c:v>
                </c:pt>
                <c:pt idx="64">
                  <c:v>93.4136357059814</c:v>
                </c:pt>
                <c:pt idx="65">
                  <c:v>93.459708243608</c:v>
                </c:pt>
                <c:pt idx="66">
                  <c:v>93.5057784625333</c:v>
                </c:pt>
                <c:pt idx="67">
                  <c:v>93.5518463320917</c:v>
                </c:pt>
                <c:pt idx="68">
                  <c:v>93.5979118216278</c:v>
                </c:pt>
                <c:pt idx="69">
                  <c:v>93.6439749004961</c:v>
                </c:pt>
                <c:pt idx="70">
                  <c:v>93.6900355380612</c:v>
                </c:pt>
                <c:pt idx="71">
                  <c:v>93.736093703698</c:v>
                </c:pt>
                <c:pt idx="72">
                  <c:v>93.782149366792</c:v>
                </c:pt>
                <c:pt idx="73">
                  <c:v>93.8282024967391</c:v>
                </c:pt>
                <c:pt idx="74">
                  <c:v>93.8742530629458</c:v>
                </c:pt>
                <c:pt idx="75">
                  <c:v>93.9203010348296</c:v>
                </c:pt>
                <c:pt idx="76">
                  <c:v>93.9663463818189</c:v>
                </c:pt>
                <c:pt idx="77">
                  <c:v>94.0123890733528</c:v>
                </c:pt>
                <c:pt idx="78">
                  <c:v>94.0584290788821</c:v>
                </c:pt>
                <c:pt idx="79">
                  <c:v>94.1044663678684</c:v>
                </c:pt>
                <c:pt idx="80">
                  <c:v>94.1505009097852</c:v>
                </c:pt>
                <c:pt idx="81">
                  <c:v>94.1965326741172</c:v>
                </c:pt>
                <c:pt idx="82">
                  <c:v>94.242561630361</c:v>
                </c:pt>
                <c:pt idx="83">
                  <c:v>94.2885877480248</c:v>
                </c:pt>
                <c:pt idx="84">
                  <c:v>94.3346109966288</c:v>
                </c:pt>
                <c:pt idx="85">
                  <c:v>94.3806313457055</c:v>
                </c:pt>
                <c:pt idx="86">
                  <c:v>94.4266487647993</c:v>
                </c:pt>
                <c:pt idx="87">
                  <c:v>94.4726632234668</c:v>
                </c:pt>
                <c:pt idx="88">
                  <c:v>94.5186746912775</c:v>
                </c:pt>
                <c:pt idx="89">
                  <c:v>94.5646831378129</c:v>
                </c:pt>
                <c:pt idx="90">
                  <c:v>94.6106885326677</c:v>
                </c:pt>
                <c:pt idx="91">
                  <c:v>95.0705679588667</c:v>
                </c:pt>
                <c:pt idx="92">
                  <c:v>95.5301088697886</c:v>
                </c:pt>
                <c:pt idx="93">
                  <c:v>95.9892810884094</c:v>
                </c:pt>
                <c:pt idx="94">
                  <c:v>96.448054591427</c:v>
                </c:pt>
                <c:pt idx="95">
                  <c:v>96.9063995212307</c:v>
                </c:pt>
                <c:pt idx="96">
                  <c:v>97.364286197675</c:v>
                </c:pt>
                <c:pt idx="97">
                  <c:v>97.8216851296428</c:v>
                </c:pt>
                <c:pt idx="98">
                  <c:v>98.2785670263886</c:v>
                </c:pt>
                <c:pt idx="99">
                  <c:v>98.7349028086456</c:v>
                </c:pt>
                <c:pt idx="100">
                  <c:v>99.1906636194889</c:v>
                </c:pt>
                <c:pt idx="101">
                  <c:v>99.6458208349407</c:v>
                </c:pt>
                <c:pt idx="102">
                  <c:v>100.100346074308</c:v>
                </c:pt>
                <c:pt idx="103">
                  <c:v>100.554211210245</c:v>
                </c:pt>
                <c:pt idx="104">
                  <c:v>101.007388378522</c:v>
                </c:pt>
                <c:pt idx="105">
                  <c:v>101.459849987509</c:v>
                </c:pt>
                <c:pt idx="106">
                  <c:v>101.911568727341</c:v>
                </c:pt>
                <c:pt idx="107">
                  <c:v>102.362517578784</c:v>
                </c:pt>
                <c:pt idx="108">
                  <c:v>102.812669821772</c:v>
                </c:pt>
                <c:pt idx="109">
                  <c:v>103.261999043622</c:v>
                </c:pt>
                <c:pt idx="110">
                  <c:v>103.710479146915</c:v>
                </c:pt>
                <c:pt idx="111">
                  <c:v>104.158084357042</c:v>
                </c:pt>
                <c:pt idx="112">
                  <c:v>104.6047892294</c:v>
                </c:pt>
                <c:pt idx="113">
                  <c:v>105.050568656252</c:v>
                </c:pt>
                <c:pt idx="114">
                  <c:v>105.495397873224</c:v>
                </c:pt>
                <c:pt idx="115">
                  <c:v>105.939252465462</c:v>
                </c:pt>
                <c:pt idx="116">
                  <c:v>106.382108373416</c:v>
                </c:pt>
                <c:pt idx="117">
                  <c:v>106.823941898287</c:v>
                </c:pt>
                <c:pt idx="118">
                  <c:v>107.264729707092</c:v>
                </c:pt>
                <c:pt idx="119">
                  <c:v>107.704448837387</c:v>
                </c:pt>
                <c:pt idx="120">
                  <c:v>108.143076701622</c:v>
                </c:pt>
                <c:pt idx="121">
                  <c:v>108.580591091134</c:v>
                </c:pt>
                <c:pt idx="122">
                  <c:v>109.016970179785</c:v>
                </c:pt>
                <c:pt idx="123">
                  <c:v>109.452192527246</c:v>
                </c:pt>
                <c:pt idx="124">
                  <c:v>109.886237081913</c:v>
                </c:pt>
                <c:pt idx="125">
                  <c:v>110.319083183481</c:v>
                </c:pt>
                <c:pt idx="126">
                  <c:v>110.750710565165</c:v>
                </c:pt>
                <c:pt idx="127">
                  <c:v>111.181099355571</c:v>
                </c:pt>
                <c:pt idx="128">
                  <c:v>111.610230080224</c:v>
                </c:pt>
                <c:pt idx="129">
                  <c:v>112.03808366276</c:v>
                </c:pt>
                <c:pt idx="130">
                  <c:v>112.464641425777</c:v>
                </c:pt>
                <c:pt idx="131">
                  <c:v>112.889885091364</c:v>
                </c:pt>
                <c:pt idx="132">
                  <c:v>113.313796781297</c:v>
                </c:pt>
                <c:pt idx="133">
                  <c:v>113.736359016919</c:v>
                </c:pt>
                <c:pt idx="134">
                  <c:v>114.157554718712</c:v>
                </c:pt>
                <c:pt idx="135">
                  <c:v>114.577367205551</c:v>
                </c:pt>
                <c:pt idx="136">
                  <c:v>114.995780193662</c:v>
                </c:pt>
                <c:pt idx="137">
                  <c:v>115.41277779529</c:v>
                </c:pt>
                <c:pt idx="138">
                  <c:v>115.828344517074</c:v>
                </c:pt>
                <c:pt idx="139">
                  <c:v>116.242465258138</c:v>
                </c:pt>
                <c:pt idx="140">
                  <c:v>116.655125307921</c:v>
                </c:pt>
                <c:pt idx="141">
                  <c:v>117.066310343725</c:v>
                </c:pt>
                <c:pt idx="142">
                  <c:v>117.476006428018</c:v>
                </c:pt>
                <c:pt idx="143">
                  <c:v>117.884200005477</c:v>
                </c:pt>
                <c:pt idx="144">
                  <c:v>118.290877899791</c:v>
                </c:pt>
                <c:pt idx="145">
                  <c:v>118.69602731023</c:v>
                </c:pt>
                <c:pt idx="146">
                  <c:v>119.099635807982</c:v>
                </c:pt>
                <c:pt idx="147">
                  <c:v>119.501691332271</c:v>
                </c:pt>
                <c:pt idx="148">
                  <c:v>119.902182186266</c:v>
                </c:pt>
                <c:pt idx="149">
                  <c:v>120.301097032782</c:v>
                </c:pt>
                <c:pt idx="150">
                  <c:v>120.698424889783</c:v>
                </c:pt>
                <c:pt idx="151">
                  <c:v>121.094155125701</c:v>
                </c:pt>
                <c:pt idx="152">
                  <c:v>121.488277454569</c:v>
                </c:pt>
                <c:pt idx="153">
                  <c:v>121.880781930985</c:v>
                </c:pt>
                <c:pt idx="154">
                  <c:v>122.271658944901</c:v>
                </c:pt>
                <c:pt idx="155">
                  <c:v>122.660899216268</c:v>
                </c:pt>
                <c:pt idx="156">
                  <c:v>123.048493789514</c:v>
                </c:pt>
                <c:pt idx="157">
                  <c:v>123.434434027888</c:v>
                </c:pt>
                <c:pt idx="158">
                  <c:v>123.818711607665</c:v>
                </c:pt>
                <c:pt idx="159">
                  <c:v>124.201318512218</c:v>
                </c:pt>
                <c:pt idx="160">
                  <c:v>124.582247025969</c:v>
                </c:pt>
                <c:pt idx="161">
                  <c:v>124.961489728224</c:v>
                </c:pt>
                <c:pt idx="162">
                  <c:v>125.339039486897</c:v>
                </c:pt>
                <c:pt idx="163">
                  <c:v>125.714889452128</c:v>
                </c:pt>
                <c:pt idx="164">
                  <c:v>126.089033049808</c:v>
                </c:pt>
                <c:pt idx="165">
                  <c:v>126.461463975005</c:v>
                </c:pt>
                <c:pt idx="166">
                  <c:v>126.832176185311</c:v>
                </c:pt>
                <c:pt idx="167">
                  <c:v>127.201163894101</c:v>
                </c:pt>
                <c:pt idx="168">
                  <c:v>127.568421563725</c:v>
                </c:pt>
                <c:pt idx="169">
                  <c:v>127.933943898616</c:v>
                </c:pt>
                <c:pt idx="170">
                  <c:v>128.297725838349</c:v>
                </c:pt>
                <c:pt idx="171">
                  <c:v>128.659762550623</c:v>
                </c:pt>
                <c:pt idx="172">
                  <c:v>129.020049424194</c:v>
                </c:pt>
                <c:pt idx="173">
                  <c:v>129.378582061755</c:v>
                </c:pt>
                <c:pt idx="174">
                  <c:v>129.73535627276</c:v>
                </c:pt>
                <c:pt idx="175">
                  <c:v>130.090368066214</c:v>
                </c:pt>
                <c:pt idx="176">
                  <c:v>130.443613643406</c:v>
                </c:pt>
                <c:pt idx="177">
                  <c:v>130.795089390615</c:v>
                </c:pt>
                <c:pt idx="178">
                  <c:v>131.144791871771</c:v>
                </c:pt>
                <c:pt idx="179">
                  <c:v>131.492717821086</c:v>
                </c:pt>
                <c:pt idx="180">
                  <c:v>131.838864135651</c:v>
                </c:pt>
                <c:pt idx="181">
                  <c:v>135.201866228233</c:v>
                </c:pt>
                <c:pt idx="182">
                  <c:v>138.384411521287</c:v>
                </c:pt>
                <c:pt idx="183">
                  <c:v>141.384894498743</c:v>
                </c:pt>
                <c:pt idx="184">
                  <c:v>144.201629669433</c:v>
                </c:pt>
                <c:pt idx="185">
                  <c:v>146.831989743038</c:v>
                </c:pt>
                <c:pt idx="186">
                  <c:v>149.271408098213</c:v>
                </c:pt>
                <c:pt idx="187">
                  <c:v>151.51212380463</c:v>
                </c:pt>
                <c:pt idx="188">
                  <c:v>153.54146171013</c:v>
                </c:pt>
                <c:pt idx="189">
                  <c:v>155.339286635076</c:v>
                </c:pt>
                <c:pt idx="190">
                  <c:v>156.873976285742</c:v>
                </c:pt>
                <c:pt idx="191">
                  <c:v>158.095657959223</c:v>
                </c:pt>
                <c:pt idx="192">
                  <c:v>158.924156021397</c:v>
                </c:pt>
                <c:pt idx="193">
                  <c:v>159.226085295603</c:v>
                </c:pt>
                <c:pt idx="194">
                  <c:v>158.767957428361</c:v>
                </c:pt>
                <c:pt idx="195">
                  <c:v>157.111364386024</c:v>
                </c:pt>
                <c:pt idx="196">
                  <c:v>153.353810376267</c:v>
                </c:pt>
                <c:pt idx="197">
                  <c:v>145.426591151789</c:v>
                </c:pt>
                <c:pt idx="198">
                  <c:v>128.353257541223</c:v>
                </c:pt>
                <c:pt idx="199">
                  <c:v>95.4800372032044</c:v>
                </c:pt>
                <c:pt idx="200">
                  <c:v>61.1931575714693</c:v>
                </c:pt>
                <c:pt idx="201">
                  <c:v>42.5783743419599</c:v>
                </c:pt>
                <c:pt idx="202">
                  <c:v>33.7233859757655</c:v>
                </c:pt>
                <c:pt idx="203">
                  <c:v>29.2410174486239</c:v>
                </c:pt>
                <c:pt idx="204">
                  <c:v>26.8692093050431</c:v>
                </c:pt>
                <c:pt idx="205">
                  <c:v>25.6298324676266</c:v>
                </c:pt>
                <c:pt idx="206">
                  <c:v>25.0511645717411</c:v>
                </c:pt>
                <c:pt idx="207">
                  <c:v>24.8824228088151</c:v>
                </c:pt>
                <c:pt idx="208">
                  <c:v>24.9795170313664</c:v>
                </c:pt>
                <c:pt idx="209">
                  <c:v>25.25444107917</c:v>
                </c:pt>
                <c:pt idx="210">
                  <c:v>25.6507745527325</c:v>
                </c:pt>
                <c:pt idx="211">
                  <c:v>26.1309145295358</c:v>
                </c:pt>
                <c:pt idx="212">
                  <c:v>26.6690002054425</c:v>
                </c:pt>
                <c:pt idx="213">
                  <c:v>27.2467861633618</c:v>
                </c:pt>
                <c:pt idx="214">
                  <c:v>27.8511291165654</c:v>
                </c:pt>
                <c:pt idx="215">
                  <c:v>28.4723998193695</c:v>
                </c:pt>
                <c:pt idx="216">
                  <c:v>29.1034472279147</c:v>
                </c:pt>
                <c:pt idx="217">
                  <c:v>29.7389039995702</c:v>
                </c:pt>
                <c:pt idx="218">
                  <c:v>30.3747094942476</c:v>
                </c:pt>
                <c:pt idx="219">
                  <c:v>31.0077751360454</c:v>
                </c:pt>
                <c:pt idx="220">
                  <c:v>31.6357451952503</c:v>
                </c:pt>
                <c:pt idx="221">
                  <c:v>32.2568228987684</c:v>
                </c:pt>
                <c:pt idx="222">
                  <c:v>32.869642125417</c:v>
                </c:pt>
                <c:pt idx="223">
                  <c:v>33.4731714589758</c:v>
                </c:pt>
                <c:pt idx="224">
                  <c:v>34.0666415686988</c:v>
                </c:pt>
                <c:pt idx="225">
                  <c:v>34.6494896455619</c:v>
                </c:pt>
                <c:pt idx="226">
                  <c:v>35.2213164697334</c:v>
                </c:pt>
                <c:pt idx="227">
                  <c:v>35.7818529428923</c:v>
                </c:pt>
                <c:pt idx="228">
                  <c:v>36.3309337893987</c:v>
                </c:pt>
                <c:pt idx="229">
                  <c:v>36.8684767411571</c:v>
                </c:pt>
                <c:pt idx="230">
                  <c:v>37.3944659554226</c:v>
                </c:pt>
                <c:pt idx="231">
                  <c:v>37.9089387275519</c:v>
                </c:pt>
                <c:pt idx="232">
                  <c:v>38.4119747884504</c:v>
                </c:pt>
                <c:pt idx="233">
                  <c:v>38.9036876440894</c:v>
                </c:pt>
                <c:pt idx="234">
                  <c:v>39.3842175390564</c:v>
                </c:pt>
                <c:pt idx="235">
                  <c:v>39.8537257195702</c:v>
                </c:pt>
                <c:pt idx="236">
                  <c:v>40.3123897421314</c:v>
                </c:pt>
                <c:pt idx="237">
                  <c:v>40.7603996279343</c:v>
                </c:pt>
                <c:pt idx="238">
                  <c:v>41.1979547046589</c:v>
                </c:pt>
                <c:pt idx="239">
                  <c:v>41.6252610093825</c:v>
                </c:pt>
                <c:pt idx="240">
                  <c:v>42.0425291513946</c:v>
                </c:pt>
                <c:pt idx="241">
                  <c:v>42.4499725533461</c:v>
                </c:pt>
                <c:pt idx="242">
                  <c:v>42.8478060046781</c:v>
                </c:pt>
                <c:pt idx="243">
                  <c:v>43.236244473583</c:v>
                </c:pt>
                <c:pt idx="244">
                  <c:v>43.6155021335841</c:v>
                </c:pt>
                <c:pt idx="245">
                  <c:v>43.9857915687</c:v>
                </c:pt>
                <c:pt idx="246">
                  <c:v>44.3473231275212</c:v>
                </c:pt>
                <c:pt idx="247">
                  <c:v>44.7003044016698</c:v>
                </c:pt>
                <c:pt idx="248">
                  <c:v>45.0449398083051</c:v>
                </c:pt>
                <c:pt idx="249">
                  <c:v>45.3814302597567</c:v>
                </c:pt>
                <c:pt idx="250">
                  <c:v>45.7099729061694</c:v>
                </c:pt>
                <c:pt idx="251">
                  <c:v>46.0307609393588</c:v>
                </c:pt>
                <c:pt idx="252">
                  <c:v>46.3439834479753</c:v>
                </c:pt>
                <c:pt idx="253">
                  <c:v>46.649825315662</c:v>
                </c:pt>
                <c:pt idx="254">
                  <c:v>46.9484671552017</c:v>
                </c:pt>
                <c:pt idx="255">
                  <c:v>47.2400852727436</c:v>
                </c:pt>
                <c:pt idx="256">
                  <c:v>47.5248516571187</c:v>
                </c:pt>
                <c:pt idx="257">
                  <c:v>47.8029339900191</c:v>
                </c:pt>
                <c:pt idx="258">
                  <c:v>48.0744956734617</c:v>
                </c:pt>
                <c:pt idx="259">
                  <c:v>48.3396958715043</c:v>
                </c:pt>
                <c:pt idx="260">
                  <c:v>48.5986895636339</c:v>
                </c:pt>
                <c:pt idx="261">
                  <c:v>48.8516276076461</c:v>
                </c:pt>
                <c:pt idx="262">
                  <c:v>49.0986568101527</c:v>
                </c:pt>
                <c:pt idx="263">
                  <c:v>49.339920003145</c:v>
                </c:pt>
                <c:pt idx="264">
                  <c:v>49.5755561252683</c:v>
                </c:pt>
                <c:pt idx="265">
                  <c:v>49.8057003066758</c:v>
                </c:pt>
                <c:pt idx="266">
                  <c:v>50.0304839564931</c:v>
                </c:pt>
                <c:pt idx="267">
                  <c:v>50.2500348520818</c:v>
                </c:pt>
                <c:pt idx="268">
                  <c:v>50.4644772294084</c:v>
                </c:pt>
                <c:pt idx="269">
                  <c:v>50.6739318739407</c:v>
                </c:pt>
                <c:pt idx="270">
                  <c:v>50.8785162115794</c:v>
                </c:pt>
                <c:pt idx="271">
                  <c:v>52.6801026348497</c:v>
                </c:pt>
                <c:pt idx="272">
                  <c:v>54.1022094866786</c:v>
                </c:pt>
                <c:pt idx="273">
                  <c:v>55.219660457668</c:v>
                </c:pt>
                <c:pt idx="274">
                  <c:v>56.0896524898111</c:v>
                </c:pt>
                <c:pt idx="275">
                  <c:v>56.756400316159</c:v>
                </c:pt>
                <c:pt idx="276">
                  <c:v>57.2544858111088</c:v>
                </c:pt>
                <c:pt idx="277">
                  <c:v>57.6112694285194</c:v>
                </c:pt>
                <c:pt idx="278">
                  <c:v>57.8486368498469</c:v>
                </c:pt>
                <c:pt idx="279">
                  <c:v>57.984275904102</c:v>
                </c:pt>
                <c:pt idx="280">
                  <c:v>58.0326200173983</c:v>
                </c:pt>
                <c:pt idx="281">
                  <c:v>58.00555295417</c:v>
                </c:pt>
                <c:pt idx="282">
                  <c:v>57.9129409875446</c:v>
                </c:pt>
                <c:pt idx="283">
                  <c:v>57.763038998593</c:v>
                </c:pt>
                <c:pt idx="284">
                  <c:v>57.5628034980772</c:v>
                </c:pt>
                <c:pt idx="285">
                  <c:v>57.3181362150546</c:v>
                </c:pt>
                <c:pt idx="286">
                  <c:v>57.0340753700265</c:v>
                </c:pt>
                <c:pt idx="287">
                  <c:v>56.7149471510024</c:v>
                </c:pt>
                <c:pt idx="288">
                  <c:v>56.3644866379859</c:v>
                </c:pt>
                <c:pt idx="289">
                  <c:v>55.9859350694354</c:v>
                </c:pt>
                <c:pt idx="290">
                  <c:v>55.5821186377459</c:v>
                </c:pt>
                <c:pt idx="291">
                  <c:v>55.1555127509049</c:v>
                </c:pt>
                <c:pt idx="292">
                  <c:v>54.7082947737105</c:v>
                </c:pt>
                <c:pt idx="293">
                  <c:v>54.2423875732291</c:v>
                </c:pt>
                <c:pt idx="294">
                  <c:v>53.7594956754133</c:v>
                </c:pt>
                <c:pt idx="295">
                  <c:v>53.2611354474426</c:v>
                </c:pt>
                <c:pt idx="296">
                  <c:v>52.7486604207509</c:v>
                </c:pt>
                <c:pt idx="297">
                  <c:v>52.2232826392657</c:v>
                </c:pt>
                <c:pt idx="298">
                  <c:v>51.6860907389083</c:v>
                </c:pt>
                <c:pt idx="299">
                  <c:v>51.1380653252567</c:v>
                </c:pt>
                <c:pt idx="300">
                  <c:v>50.5800921070985</c:v>
                </c:pt>
                <c:pt idx="301">
                  <c:v>50.0129731574255</c:v>
                </c:pt>
                <c:pt idx="302">
                  <c:v>49.4374366050114</c:v>
                </c:pt>
                <c:pt idx="303">
                  <c:v>48.8541450050998</c:v>
                </c:pt>
                <c:pt idx="304">
                  <c:v>48.2637025939022</c:v>
                </c:pt>
                <c:pt idx="305">
                  <c:v>47.6666615962641</c:v>
                </c:pt>
                <c:pt idx="306">
                  <c:v>47.0635277271984</c:v>
                </c:pt>
                <c:pt idx="307">
                  <c:v>46.4547650046752</c:v>
                </c:pt>
                <c:pt idx="308">
                  <c:v>45.8407999719697</c:v>
                </c:pt>
                <c:pt idx="309">
                  <c:v>45.222025412205</c:v>
                </c:pt>
                <c:pt idx="310">
                  <c:v>44.5988036248129</c:v>
                </c:pt>
                <c:pt idx="311">
                  <c:v>43.9714693229287</c:v>
                </c:pt>
                <c:pt idx="312">
                  <c:v>43.340332201854</c:v>
                </c:pt>
                <c:pt idx="313">
                  <c:v>42.705679221302</c:v>
                </c:pt>
                <c:pt idx="314">
                  <c:v>42.0677766379372</c:v>
                </c:pt>
                <c:pt idx="315">
                  <c:v>41.4268718195039</c:v>
                </c:pt>
                <c:pt idx="316">
                  <c:v>40.7831948674517</c:v>
                </c:pt>
                <c:pt idx="317">
                  <c:v>40.1369600712532</c:v>
                </c:pt>
                <c:pt idx="318">
                  <c:v>39.4883672144569</c:v>
                </c:pt>
                <c:pt idx="319">
                  <c:v>38.8376027498525</c:v>
                </c:pt>
                <c:pt idx="320">
                  <c:v>38.1848408588349</c:v>
                </c:pt>
                <c:pt idx="321">
                  <c:v>37.530244408111</c:v>
                </c:pt>
                <c:pt idx="322">
                  <c:v>36.8739658152145</c:v>
                </c:pt>
                <c:pt idx="323">
                  <c:v>36.2161478328612</c:v>
                </c:pt>
                <c:pt idx="324">
                  <c:v>35.5569242609413</c:v>
                </c:pt>
                <c:pt idx="325">
                  <c:v>34.8964205938689</c:v>
                </c:pt>
                <c:pt idx="326">
                  <c:v>34.2347546100923</c:v>
                </c:pt>
                <c:pt idx="327">
                  <c:v>33.5720369097579</c:v>
                </c:pt>
                <c:pt idx="328">
                  <c:v>32.9083714058313</c:v>
                </c:pt>
                <c:pt idx="329">
                  <c:v>32.2438557733595</c:v>
                </c:pt>
                <c:pt idx="330">
                  <c:v>31.5785818610437</c:v>
                </c:pt>
                <c:pt idx="331">
                  <c:v>30.9126360688056</c:v>
                </c:pt>
                <c:pt idx="332">
                  <c:v>30.2460996946493</c:v>
                </c:pt>
                <c:pt idx="333">
                  <c:v>29.5790492537371</c:v>
                </c:pt>
                <c:pt idx="334">
                  <c:v>28.9115567723065</c:v>
                </c:pt>
                <c:pt idx="335">
                  <c:v>28.2436900587591</c:v>
                </c:pt>
                <c:pt idx="336">
                  <c:v>27.5755129540248</c:v>
                </c:pt>
                <c:pt idx="337">
                  <c:v>26.9070855630712</c:v>
                </c:pt>
                <c:pt idx="338">
                  <c:v>26.2384644692517</c:v>
                </c:pt>
                <c:pt idx="339">
                  <c:v>25.5697029330092</c:v>
                </c:pt>
                <c:pt idx="340">
                  <c:v>24.9008510762949</c:v>
                </c:pt>
                <c:pt idx="341">
                  <c:v>24.2319560539456</c:v>
                </c:pt>
                <c:pt idx="342">
                  <c:v>23.5630622131195</c:v>
                </c:pt>
                <c:pt idx="343">
                  <c:v>22.8942112418032</c:v>
                </c:pt>
                <c:pt idx="344">
                  <c:v>22.2254423073003</c:v>
                </c:pt>
                <c:pt idx="345">
                  <c:v>21.5567921855205</c:v>
                </c:pt>
                <c:pt idx="346">
                  <c:v>20.8882953818222</c:v>
                </c:pt>
                <c:pt idx="347">
                  <c:v>20.2199842440868</c:v>
                </c:pt>
                <c:pt idx="348">
                  <c:v>19.55188906864</c:v>
                </c:pt>
                <c:pt idx="349">
                  <c:v>18.8840381995863</c:v>
                </c:pt>
                <c:pt idx="350">
                  <c:v>18.2164581220664</c:v>
                </c:pt>
                <c:pt idx="351">
                  <c:v>17.5491735499029</c:v>
                </c:pt>
                <c:pt idx="352">
                  <c:v>16.8822075080683</c:v>
                </c:pt>
                <c:pt idx="353">
                  <c:v>16.2155814103544</c:v>
                </c:pt>
                <c:pt idx="354">
                  <c:v>15.5493151326122</c:v>
                </c:pt>
                <c:pt idx="355">
                  <c:v>14.8834270818778</c:v>
                </c:pt>
                <c:pt idx="356">
                  <c:v>14.2179342616917</c:v>
                </c:pt>
                <c:pt idx="357">
                  <c:v>13.5528523338835</c:v>
                </c:pt>
                <c:pt idx="358">
                  <c:v>12.8881956770722</c:v>
                </c:pt>
                <c:pt idx="359">
                  <c:v>12.223977442121</c:v>
                </c:pt>
                <c:pt idx="360">
                  <c:v>11.5602096047507</c:v>
                </c:pt>
                <c:pt idx="361">
                  <c:v>4.94919073681973</c:v>
                </c:pt>
                <c:pt idx="362">
                  <c:v>-1.610683934702</c:v>
                </c:pt>
                <c:pt idx="363">
                  <c:v>-8.12076453286068</c:v>
                </c:pt>
                <c:pt idx="364">
                  <c:v>-14.5870775222491</c:v>
                </c:pt>
                <c:pt idx="365">
                  <c:v>-21.0184292288102</c:v>
                </c:pt>
                <c:pt idx="366">
                  <c:v>-27.4248818115291</c:v>
                </c:pt>
                <c:pt idx="367">
                  <c:v>-33.816430273114</c:v>
                </c:pt>
                <c:pt idx="368">
                  <c:v>-40.2017914528995</c:v>
                </c:pt>
                <c:pt idx="369">
                  <c:v>-46.5872718010297</c:v>
                </c:pt>
                <c:pt idx="370">
                  <c:v>-52.9757265938032</c:v>
                </c:pt>
                <c:pt idx="371">
                  <c:v>-59.3656641328269</c:v>
                </c:pt>
                <c:pt idx="372">
                  <c:v>-65.7505819939888</c:v>
                </c:pt>
                <c:pt idx="373">
                  <c:v>-72.11864100379</c:v>
                </c:pt>
                <c:pt idx="374">
                  <c:v>-78.4527765627961</c:v>
                </c:pt>
                <c:pt idx="375">
                  <c:v>-84.7313090047763</c:v>
                </c:pt>
                <c:pt idx="376">
                  <c:v>-90.9290459418967</c:v>
                </c:pt>
                <c:pt idx="377">
                  <c:v>-97.0187831780217</c:v>
                </c:pt>
                <c:pt idx="378">
                  <c:v>-102.973030546335</c:v>
                </c:pt>
                <c:pt idx="379">
                  <c:v>-108.765741178646</c:v>
                </c:pt>
                <c:pt idx="380">
                  <c:v>-114.373824388633</c:v>
                </c:pt>
                <c:pt idx="381">
                  <c:v>-119.778273232411</c:v>
                </c:pt>
                <c:pt idx="382">
                  <c:v>-124.964820305674</c:v>
                </c:pt>
                <c:pt idx="383">
                  <c:v>-129.924123217787</c:v>
                </c:pt>
                <c:pt idx="384">
                  <c:v>-134.651551129939</c:v>
                </c:pt>
                <c:pt idx="385">
                  <c:v>-139.146683285867</c:v>
                </c:pt>
                <c:pt idx="386">
                  <c:v>-143.412639295002</c:v>
                </c:pt>
                <c:pt idx="387">
                  <c:v>-147.455347041015</c:v>
                </c:pt>
                <c:pt idx="388">
                  <c:v>-151.282828273686</c:v>
                </c:pt>
                <c:pt idx="389">
                  <c:v>-154.904553561321</c:v>
                </c:pt>
                <c:pt idx="390">
                  <c:v>-158.33089336488</c:v>
                </c:pt>
                <c:pt idx="391">
                  <c:v>-161.57267323262</c:v>
                </c:pt>
                <c:pt idx="392">
                  <c:v>-164.640828794226</c:v>
                </c:pt>
                <c:pt idx="393">
                  <c:v>-167.546149346789</c:v>
                </c:pt>
                <c:pt idx="394">
                  <c:v>-170.299095915853</c:v>
                </c:pt>
                <c:pt idx="395">
                  <c:v>-172.909679348552</c:v>
                </c:pt>
                <c:pt idx="396">
                  <c:v>-175.387385140902</c:v>
                </c:pt>
                <c:pt idx="397">
                  <c:v>-177.7411335341</c:v>
                </c:pt>
                <c:pt idx="398">
                  <c:v>-179.979265437466</c:v>
                </c:pt>
                <c:pt idx="399">
                  <c:v>-182.109546665087</c:v>
                </c:pt>
                <c:pt idx="400">
                  <c:v>-184.139184671612</c:v>
                </c:pt>
                <c:pt idx="401">
                  <c:v>-186.074853392515</c:v>
                </c:pt>
                <c:pt idx="402">
                  <c:v>-187.922722938687</c:v>
                </c:pt>
                <c:pt idx="403">
                  <c:v>-189.688491793167</c:v>
                </c:pt>
                <c:pt idx="404">
                  <c:v>-191.377419847023</c:v>
                </c:pt>
                <c:pt idx="405">
                  <c:v>-192.994361130961</c:v>
                </c:pt>
                <c:pt idx="406">
                  <c:v>-194.543795484495</c:v>
                </c:pt>
                <c:pt idx="407">
                  <c:v>-196.029858685885</c:v>
                </c:pt>
                <c:pt idx="408">
                  <c:v>-197.456370768152</c:v>
                </c:pt>
                <c:pt idx="409">
                  <c:v>-198.826862389254</c:v>
                </c:pt>
                <c:pt idx="410">
                  <c:v>-200.144599223043</c:v>
                </c:pt>
                <c:pt idx="411">
                  <c:v>-201.412604403958</c:v>
                </c:pt>
                <c:pt idx="412">
                  <c:v>-202.633679101225</c:v>
                </c:pt>
                <c:pt idx="413">
                  <c:v>-203.81042132437</c:v>
                </c:pt>
                <c:pt idx="414">
                  <c:v>-204.9452430761</c:v>
                </c:pt>
                <c:pt idx="415">
                  <c:v>-206.040385974565</c:v>
                </c:pt>
                <c:pt idx="416">
                  <c:v>-207.097935467415</c:v>
                </c:pt>
                <c:pt idx="417">
                  <c:v>-208.119833756802</c:v>
                </c:pt>
                <c:pt idx="418">
                  <c:v>-209.107891548894</c:v>
                </c:pt>
                <c:pt idx="419">
                  <c:v>-210.063798734528</c:v>
                </c:pt>
                <c:pt idx="420">
                  <c:v>-210.989134100027</c:v>
                </c:pt>
                <c:pt idx="421">
                  <c:v>-211.885374159386</c:v>
                </c:pt>
                <c:pt idx="422">
                  <c:v>-212.753901191301</c:v>
                </c:pt>
                <c:pt idx="423">
                  <c:v>-213.596010557086</c:v>
                </c:pt>
                <c:pt idx="424">
                  <c:v>-214.41291736848</c:v>
                </c:pt>
                <c:pt idx="425">
                  <c:v>-215.205762567805</c:v>
                </c:pt>
                <c:pt idx="426">
                  <c:v>-215.975618476896</c:v>
                </c:pt>
                <c:pt idx="427">
                  <c:v>-216.723493865659</c:v>
                </c:pt>
                <c:pt idx="428">
                  <c:v>-217.450338586103</c:v>
                </c:pt>
                <c:pt idx="429">
                  <c:v>-218.157047813081</c:v>
                </c:pt>
                <c:pt idx="430">
                  <c:v>-218.844465928883</c:v>
                </c:pt>
                <c:pt idx="431">
                  <c:v>-219.513390085045</c:v>
                </c:pt>
                <c:pt idx="432">
                  <c:v>-220.164573471451</c:v>
                </c:pt>
                <c:pt idx="433">
                  <c:v>-220.79872831973</c:v>
                </c:pt>
                <c:pt idx="434">
                  <c:v>-221.416528665311</c:v>
                </c:pt>
                <c:pt idx="435">
                  <c:v>-222.01861289002</c:v>
                </c:pt>
                <c:pt idx="436">
                  <c:v>-222.605586064991</c:v>
                </c:pt>
                <c:pt idx="437">
                  <c:v>-223.178022111664</c:v>
                </c:pt>
                <c:pt idx="438">
                  <c:v>-223.736465796946</c:v>
                </c:pt>
                <c:pt idx="439">
                  <c:v>-224.281434577023</c:v>
                </c:pt>
                <c:pt idx="440">
                  <c:v>-224.813420302931</c:v>
                </c:pt>
                <c:pt idx="441">
                  <c:v>-225.332890799711</c:v>
                </c:pt>
                <c:pt idx="442">
                  <c:v>-225.840291329898</c:v>
                </c:pt>
                <c:pt idx="443">
                  <c:v>-226.336045951021</c:v>
                </c:pt>
                <c:pt idx="444">
                  <c:v>-226.82055877594</c:v>
                </c:pt>
                <c:pt idx="445">
                  <c:v>-227.294215144001</c:v>
                </c:pt>
                <c:pt idx="446">
                  <c:v>-227.757382710258</c:v>
                </c:pt>
                <c:pt idx="447">
                  <c:v>-228.210412459364</c:v>
                </c:pt>
                <c:pt idx="448">
                  <c:v>-228.653639650132</c:v>
                </c:pt>
                <c:pt idx="449">
                  <c:v>-229.087384696222</c:v>
                </c:pt>
                <c:pt idx="450">
                  <c:v>-229.511953987954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900752"/>
        <c:axId val="672899792"/>
      </c:scatterChart>
      <c:valAx>
        <c:axId val="672885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887952"/>
        <c:crossesAt val="-80"/>
        <c:crossBetween val="midCat"/>
      </c:valAx>
      <c:valAx>
        <c:axId val="672887952"/>
        <c:scaling>
          <c:orientation val="minMax"/>
          <c:max val="8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885072"/>
        <c:crossesAt val="0.01"/>
        <c:crossBetween val="midCat"/>
      </c:valAx>
      <c:valAx>
        <c:axId val="672900752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899792"/>
        <c:crosses val="autoZero"/>
        <c:crossBetween val="midCat"/>
      </c:valAx>
      <c:valAx>
        <c:axId val="672899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72900752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22.xml><?xml version="1.0" encoding="utf-8"?>
<formControlPr xmlns="http://schemas.microsoft.com/office/spreadsheetml/2009/9/main" objectType="CheckBox" fmlaLink="'V mode buck +AMP'!$O$2" noThreeD="1" val="0"/>
</file>

<file path=xl/ctrlProps/ctrlProp23.xml><?xml version="1.0" encoding="utf-8"?>
<formControlPr xmlns="http://schemas.microsoft.com/office/spreadsheetml/2009/9/main" objectType="CheckBox" fmlaLink="'V mode buck +AMP'!$O$3" noThreeD="1" val="0"/>
</file>

<file path=xl/ctrlProps/ctrlProp24.xml><?xml version="1.0" encoding="utf-8"?>
<formControlPr xmlns="http://schemas.microsoft.com/office/spreadsheetml/2009/9/main" objectType="CheckBox" checked="Checked" fmlaLink="'V mode buck +AMP'!$O$4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9" Type="http://schemas.openxmlformats.org/officeDocument/2006/relationships/image" Target="../media/image10.emf"/><Relationship Id="rId8" Type="http://schemas.openxmlformats.org/officeDocument/2006/relationships/image" Target="../media/image9.emf"/><Relationship Id="rId7" Type="http://schemas.openxmlformats.org/officeDocument/2006/relationships/image" Target="../media/image8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Relationship Id="rId3" Type="http://schemas.openxmlformats.org/officeDocument/2006/relationships/image" Target="../media/image4.emf"/><Relationship Id="rId21" Type="http://schemas.openxmlformats.org/officeDocument/2006/relationships/image" Target="../media/image22.emf"/><Relationship Id="rId20" Type="http://schemas.openxmlformats.org/officeDocument/2006/relationships/image" Target="../media/image21.emf"/><Relationship Id="rId2" Type="http://schemas.openxmlformats.org/officeDocument/2006/relationships/image" Target="../media/image3.emf"/><Relationship Id="rId19" Type="http://schemas.openxmlformats.org/officeDocument/2006/relationships/image" Target="../media/image20.emf"/><Relationship Id="rId18" Type="http://schemas.openxmlformats.org/officeDocument/2006/relationships/image" Target="../media/image19.emf"/><Relationship Id="rId17" Type="http://schemas.openxmlformats.org/officeDocument/2006/relationships/image" Target="../media/image18.emf"/><Relationship Id="rId16" Type="http://schemas.openxmlformats.org/officeDocument/2006/relationships/image" Target="../media/image17.emf"/><Relationship Id="rId15" Type="http://schemas.openxmlformats.org/officeDocument/2006/relationships/image" Target="../media/image16.emf"/><Relationship Id="rId14" Type="http://schemas.openxmlformats.org/officeDocument/2006/relationships/image" Target="../media/image15.emf"/><Relationship Id="rId13" Type="http://schemas.openxmlformats.org/officeDocument/2006/relationships/image" Target="../media/image14.emf"/><Relationship Id="rId12" Type="http://schemas.openxmlformats.org/officeDocument/2006/relationships/image" Target="../media/image13.emf"/><Relationship Id="rId11" Type="http://schemas.openxmlformats.org/officeDocument/2006/relationships/image" Target="../media/image12.emf"/><Relationship Id="rId10" Type="http://schemas.openxmlformats.org/officeDocument/2006/relationships/image" Target="../media/image1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38</xdr:row>
      <xdr:rowOff>76200</xdr:rowOff>
    </xdr:from>
    <xdr:to>
      <xdr:col>15</xdr:col>
      <xdr:colOff>571500</xdr:colOff>
      <xdr:row>68</xdr:row>
      <xdr:rowOff>121920</xdr:rowOff>
    </xdr:to>
    <xdr:graphicFrame>
      <xdr:nvGraphicFramePr>
        <xdr:cNvPr id="68" name="图表 67"/>
        <xdr:cNvGraphicFramePr/>
      </xdr:nvGraphicFramePr>
      <xdr:xfrm>
        <a:off x="38100" y="6610350"/>
        <a:ext cx="10820400" cy="522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59531</xdr:rowOff>
    </xdr:from>
    <xdr:to>
      <xdr:col>19</xdr:col>
      <xdr:colOff>841893</xdr:colOff>
      <xdr:row>36</xdr:row>
      <xdr:rowOff>89296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9055"/>
          <a:ext cx="13871575" cy="6202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5</xdr:row>
          <xdr:rowOff>45720</xdr:rowOff>
        </xdr:from>
        <xdr:to>
          <xdr:col>9</xdr:col>
          <xdr:colOff>495300</xdr:colOff>
          <xdr:row>6</xdr:row>
          <xdr:rowOff>144780</xdr:rowOff>
        </xdr:to>
        <xdr:sp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6202680" y="902970"/>
              <a:ext cx="46482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8</xdr:col>
      <xdr:colOff>396875</xdr:colOff>
      <xdr:row>5</xdr:row>
      <xdr:rowOff>49609</xdr:rowOff>
    </xdr:from>
    <xdr:ext cx="243978" cy="260750"/>
    <xdr:sp>
      <xdr:nvSpPr>
        <xdr:cNvPr id="5" name="TextBox 4"/>
        <xdr:cNvSpPr txBox="1"/>
      </xdr:nvSpPr>
      <xdr:spPr>
        <a:xfrm>
          <a:off x="5883275" y="906780"/>
          <a:ext cx="24384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</a:t>
          </a:r>
          <a:endParaRPr lang="en-US" sz="1100"/>
        </a:p>
      </xdr:txBody>
    </xdr:sp>
    <xdr:clientData/>
  </xdr:oneCellAnchor>
  <xdr:oneCellAnchor>
    <xdr:from>
      <xdr:col>1</xdr:col>
      <xdr:colOff>367109</xdr:colOff>
      <xdr:row>8</xdr:row>
      <xdr:rowOff>128983</xdr:rowOff>
    </xdr:from>
    <xdr:ext cx="254942" cy="256940"/>
    <xdr:sp>
      <xdr:nvSpPr>
        <xdr:cNvPr id="7" name="TextBox 6"/>
        <xdr:cNvSpPr txBox="1"/>
      </xdr:nvSpPr>
      <xdr:spPr>
        <a:xfrm>
          <a:off x="1052830" y="1500505"/>
          <a:ext cx="254635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+</a:t>
          </a:r>
          <a:endParaRPr lang="en-US" sz="1100"/>
        </a:p>
      </xdr:txBody>
    </xdr:sp>
    <xdr:clientData/>
  </xdr:oneCellAnchor>
  <xdr:oneCellAnchor>
    <xdr:from>
      <xdr:col>2</xdr:col>
      <xdr:colOff>595312</xdr:colOff>
      <xdr:row>9</xdr:row>
      <xdr:rowOff>9921</xdr:rowOff>
    </xdr:from>
    <xdr:ext cx="264688" cy="260750"/>
    <xdr:sp>
      <xdr:nvSpPr>
        <xdr:cNvPr id="8" name="TextBox 7"/>
        <xdr:cNvSpPr txBox="1"/>
      </xdr:nvSpPr>
      <xdr:spPr>
        <a:xfrm>
          <a:off x="1966595" y="1552575"/>
          <a:ext cx="264795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9</xdr:row>
          <xdr:rowOff>0</xdr:rowOff>
        </xdr:from>
        <xdr:to>
          <xdr:col>2</xdr:col>
          <xdr:colOff>579120</xdr:colOff>
          <xdr:row>10</xdr:row>
          <xdr:rowOff>99060</xdr:rowOff>
        </xdr:to>
        <xdr:sp>
          <xdr:nvSpPr>
            <xdr:cNvPr id="1029" name="Text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493520" y="1543050"/>
              <a:ext cx="45720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11</xdr:row>
          <xdr:rowOff>137160</xdr:rowOff>
        </xdr:from>
        <xdr:to>
          <xdr:col>12</xdr:col>
          <xdr:colOff>396240</xdr:colOff>
          <xdr:row>13</xdr:row>
          <xdr:rowOff>60960</xdr:rowOff>
        </xdr:to>
        <xdr:sp>
          <xdr:nvSpPr>
            <xdr:cNvPr id="1031" name="Text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8069580" y="2023110"/>
              <a:ext cx="5562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211932</xdr:colOff>
      <xdr:row>11</xdr:row>
      <xdr:rowOff>142477</xdr:rowOff>
    </xdr:from>
    <xdr:ext cx="394980" cy="256940"/>
    <xdr:sp>
      <xdr:nvSpPr>
        <xdr:cNvPr id="12" name="TextBox 11"/>
        <xdr:cNvSpPr txBox="1"/>
      </xdr:nvSpPr>
      <xdr:spPr>
        <a:xfrm>
          <a:off x="7755255" y="2028190"/>
          <a:ext cx="39497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ESR</a:t>
          </a:r>
          <a:endParaRPr lang="en-US" sz="1100"/>
        </a:p>
      </xdr:txBody>
    </xdr:sp>
    <xdr:clientData/>
  </xdr:oneCellAnchor>
  <xdr:oneCellAnchor>
    <xdr:from>
      <xdr:col>12</xdr:col>
      <xdr:colOff>287733</xdr:colOff>
      <xdr:row>11</xdr:row>
      <xdr:rowOff>128985</xdr:rowOff>
    </xdr:from>
    <xdr:ext cx="391004" cy="256940"/>
    <xdr:sp>
      <xdr:nvSpPr>
        <xdr:cNvPr id="13" name="TextBox 12"/>
        <xdr:cNvSpPr txBox="1"/>
      </xdr:nvSpPr>
      <xdr:spPr>
        <a:xfrm>
          <a:off x="8517255" y="2014855"/>
          <a:ext cx="390525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9</xdr:col>
      <xdr:colOff>499665</xdr:colOff>
      <xdr:row>5</xdr:row>
      <xdr:rowOff>82948</xdr:rowOff>
    </xdr:from>
    <xdr:ext cx="346698" cy="260750"/>
    <xdr:sp>
      <xdr:nvSpPr>
        <xdr:cNvPr id="15" name="TextBox 14"/>
        <xdr:cNvSpPr txBox="1"/>
      </xdr:nvSpPr>
      <xdr:spPr>
        <a:xfrm>
          <a:off x="6671310" y="939800"/>
          <a:ext cx="346710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uH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9</xdr:row>
          <xdr:rowOff>160020</xdr:rowOff>
        </xdr:from>
        <xdr:to>
          <xdr:col>12</xdr:col>
          <xdr:colOff>396240</xdr:colOff>
          <xdr:row>11</xdr:row>
          <xdr:rowOff>83820</xdr:rowOff>
        </xdr:to>
        <xdr:sp>
          <xdr:nvSpPr>
            <xdr:cNvPr id="1033" name="TextBox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8069580" y="1703070"/>
              <a:ext cx="5562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284957</xdr:colOff>
      <xdr:row>10</xdr:row>
      <xdr:rowOff>7143</xdr:rowOff>
    </xdr:from>
    <xdr:ext cx="259879" cy="260750"/>
    <xdr:sp>
      <xdr:nvSpPr>
        <xdr:cNvPr id="17" name="TextBox 16"/>
        <xdr:cNvSpPr txBox="1"/>
      </xdr:nvSpPr>
      <xdr:spPr>
        <a:xfrm>
          <a:off x="7828280" y="1721485"/>
          <a:ext cx="2603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</a:t>
          </a:r>
          <a:endParaRPr lang="en-US" sz="1100"/>
        </a:p>
      </xdr:txBody>
    </xdr:sp>
    <xdr:clientData/>
  </xdr:oneCellAnchor>
  <xdr:oneCellAnchor>
    <xdr:from>
      <xdr:col>12</xdr:col>
      <xdr:colOff>327421</xdr:colOff>
      <xdr:row>9</xdr:row>
      <xdr:rowOff>178593</xdr:rowOff>
    </xdr:from>
    <xdr:ext cx="323615" cy="260750"/>
    <xdr:sp>
      <xdr:nvSpPr>
        <xdr:cNvPr id="18" name="TextBox 17"/>
        <xdr:cNvSpPr txBox="1"/>
      </xdr:nvSpPr>
      <xdr:spPr>
        <a:xfrm>
          <a:off x="8556625" y="1714500"/>
          <a:ext cx="323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uF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10</xdr:row>
          <xdr:rowOff>0</xdr:rowOff>
        </xdr:from>
        <xdr:to>
          <xdr:col>10</xdr:col>
          <xdr:colOff>510540</xdr:colOff>
          <xdr:row>11</xdr:row>
          <xdr:rowOff>114300</xdr:rowOff>
        </xdr:to>
        <xdr:sp>
          <xdr:nvSpPr>
            <xdr:cNvPr id="1034" name="TextBox5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6888480" y="1714500"/>
              <a:ext cx="480060" cy="285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11</xdr:row>
          <xdr:rowOff>137160</xdr:rowOff>
        </xdr:from>
        <xdr:to>
          <xdr:col>10</xdr:col>
          <xdr:colOff>510540</xdr:colOff>
          <xdr:row>13</xdr:row>
          <xdr:rowOff>60960</xdr:rowOff>
        </xdr:to>
        <xdr:sp>
          <xdr:nvSpPr>
            <xdr:cNvPr id="1035" name="TextBox6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6888480" y="2023110"/>
              <a:ext cx="4800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9</xdr:row>
          <xdr:rowOff>160020</xdr:rowOff>
        </xdr:from>
        <xdr:to>
          <xdr:col>14</xdr:col>
          <xdr:colOff>175260</xdr:colOff>
          <xdr:row>11</xdr:row>
          <xdr:rowOff>83820</xdr:rowOff>
        </xdr:to>
        <xdr:sp>
          <xdr:nvSpPr>
            <xdr:cNvPr id="1036" name="TextBox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9220200" y="1703070"/>
              <a:ext cx="5562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289560</xdr:colOff>
          <xdr:row>15</xdr:row>
          <xdr:rowOff>121920</xdr:rowOff>
        </xdr:from>
        <xdr:to>
          <xdr:col>13</xdr:col>
          <xdr:colOff>160020</xdr:colOff>
          <xdr:row>17</xdr:row>
          <xdr:rowOff>45720</xdr:rowOff>
        </xdr:to>
        <xdr:sp>
          <xdr:nvSpPr>
            <xdr:cNvPr id="1037" name="TextBox8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8519160" y="2693670"/>
              <a:ext cx="5562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19</xdr:row>
          <xdr:rowOff>38100</xdr:rowOff>
        </xdr:from>
        <xdr:to>
          <xdr:col>12</xdr:col>
          <xdr:colOff>365760</xdr:colOff>
          <xdr:row>20</xdr:row>
          <xdr:rowOff>137160</xdr:rowOff>
        </xdr:to>
        <xdr:sp>
          <xdr:nvSpPr>
            <xdr:cNvPr id="1038" name="TextBox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8039100" y="3295650"/>
              <a:ext cx="5562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19</xdr:row>
          <xdr:rowOff>30480</xdr:rowOff>
        </xdr:from>
        <xdr:to>
          <xdr:col>14</xdr:col>
          <xdr:colOff>68580</xdr:colOff>
          <xdr:row>20</xdr:row>
          <xdr:rowOff>129540</xdr:rowOff>
        </xdr:to>
        <xdr:sp>
          <xdr:nvSpPr>
            <xdr:cNvPr id="1039" name="TextBox10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9113520" y="3288030"/>
              <a:ext cx="5562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426720</xdr:colOff>
          <xdr:row>13</xdr:row>
          <xdr:rowOff>0</xdr:rowOff>
        </xdr:from>
        <xdr:to>
          <xdr:col>16</xdr:col>
          <xdr:colOff>297180</xdr:colOff>
          <xdr:row>14</xdr:row>
          <xdr:rowOff>99060</xdr:rowOff>
        </xdr:to>
        <xdr:sp>
          <xdr:nvSpPr>
            <xdr:cNvPr id="1040" name="TextBox1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10713720" y="2228850"/>
              <a:ext cx="5562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388620</xdr:colOff>
          <xdr:row>10</xdr:row>
          <xdr:rowOff>83820</xdr:rowOff>
        </xdr:from>
        <xdr:to>
          <xdr:col>19</xdr:col>
          <xdr:colOff>266700</xdr:colOff>
          <xdr:row>12</xdr:row>
          <xdr:rowOff>7620</xdr:rowOff>
        </xdr:to>
        <xdr:sp>
          <xdr:nvSpPr>
            <xdr:cNvPr id="1041" name="TextBox1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12733020" y="1798320"/>
              <a:ext cx="56388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381000</xdr:colOff>
          <xdr:row>15</xdr:row>
          <xdr:rowOff>45720</xdr:rowOff>
        </xdr:from>
        <xdr:to>
          <xdr:col>19</xdr:col>
          <xdr:colOff>259080</xdr:colOff>
          <xdr:row>16</xdr:row>
          <xdr:rowOff>144780</xdr:rowOff>
        </xdr:to>
        <xdr:sp>
          <xdr:nvSpPr>
            <xdr:cNvPr id="1042" name="TextBox1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12725400" y="2617470"/>
              <a:ext cx="56388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464820</xdr:colOff>
          <xdr:row>28</xdr:row>
          <xdr:rowOff>0</xdr:rowOff>
        </xdr:from>
        <xdr:to>
          <xdr:col>16</xdr:col>
          <xdr:colOff>335280</xdr:colOff>
          <xdr:row>29</xdr:row>
          <xdr:rowOff>99060</xdr:rowOff>
        </xdr:to>
        <xdr:sp>
          <xdr:nvSpPr>
            <xdr:cNvPr id="1043" name="TextBox14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0751820" y="4800600"/>
              <a:ext cx="5562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28</xdr:row>
          <xdr:rowOff>60960</xdr:rowOff>
        </xdr:from>
        <xdr:to>
          <xdr:col>9</xdr:col>
          <xdr:colOff>502920</xdr:colOff>
          <xdr:row>29</xdr:row>
          <xdr:rowOff>160020</xdr:rowOff>
        </xdr:to>
        <xdr:sp>
          <xdr:nvSpPr>
            <xdr:cNvPr id="1044" name="TextBox15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6195060" y="4861560"/>
              <a:ext cx="4800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60960</xdr:rowOff>
        </xdr:from>
        <xdr:to>
          <xdr:col>9</xdr:col>
          <xdr:colOff>137160</xdr:colOff>
          <xdr:row>21</xdr:row>
          <xdr:rowOff>160020</xdr:rowOff>
        </xdr:to>
        <xdr:sp>
          <xdr:nvSpPr>
            <xdr:cNvPr id="1045" name="TextBox16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5753100" y="3489960"/>
              <a:ext cx="5562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367110</xdr:colOff>
      <xdr:row>10</xdr:row>
      <xdr:rowOff>9922</xdr:rowOff>
    </xdr:from>
    <xdr:ext cx="259879" cy="260750"/>
    <xdr:sp>
      <xdr:nvSpPr>
        <xdr:cNvPr id="31" name="TextBox 30"/>
        <xdr:cNvSpPr txBox="1"/>
      </xdr:nvSpPr>
      <xdr:spPr>
        <a:xfrm>
          <a:off x="6539230" y="1724025"/>
          <a:ext cx="259715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</a:t>
          </a:r>
          <a:endParaRPr lang="en-US" sz="1100"/>
        </a:p>
      </xdr:txBody>
    </xdr:sp>
    <xdr:clientData/>
  </xdr:oneCellAnchor>
  <xdr:oneCellAnchor>
    <xdr:from>
      <xdr:col>10</xdr:col>
      <xdr:colOff>459978</xdr:colOff>
      <xdr:row>10</xdr:row>
      <xdr:rowOff>13494</xdr:rowOff>
    </xdr:from>
    <xdr:ext cx="323615" cy="260750"/>
    <xdr:sp>
      <xdr:nvSpPr>
        <xdr:cNvPr id="33" name="TextBox 32"/>
        <xdr:cNvSpPr txBox="1"/>
      </xdr:nvSpPr>
      <xdr:spPr>
        <a:xfrm>
          <a:off x="7317740" y="1727835"/>
          <a:ext cx="323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uF</a:t>
          </a:r>
          <a:endParaRPr lang="en-US" sz="1100"/>
        </a:p>
      </xdr:txBody>
    </xdr:sp>
    <xdr:clientData/>
  </xdr:oneCellAnchor>
  <xdr:oneCellAnchor>
    <xdr:from>
      <xdr:col>10</xdr:col>
      <xdr:colOff>420290</xdr:colOff>
      <xdr:row>11</xdr:row>
      <xdr:rowOff>142479</xdr:rowOff>
    </xdr:from>
    <xdr:ext cx="391004" cy="256940"/>
    <xdr:sp>
      <xdr:nvSpPr>
        <xdr:cNvPr id="34" name="TextBox 33"/>
        <xdr:cNvSpPr txBox="1"/>
      </xdr:nvSpPr>
      <xdr:spPr>
        <a:xfrm>
          <a:off x="7277735" y="2028190"/>
          <a:ext cx="39116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9</xdr:col>
      <xdr:colOff>314723</xdr:colOff>
      <xdr:row>11</xdr:row>
      <xdr:rowOff>146049</xdr:rowOff>
    </xdr:from>
    <xdr:ext cx="394980" cy="256940"/>
    <xdr:sp>
      <xdr:nvSpPr>
        <xdr:cNvPr id="35" name="TextBox 34"/>
        <xdr:cNvSpPr txBox="1"/>
      </xdr:nvSpPr>
      <xdr:spPr>
        <a:xfrm>
          <a:off x="6486525" y="2031365"/>
          <a:ext cx="39497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ESR</a:t>
          </a:r>
          <a:endParaRPr lang="en-US" sz="1100"/>
        </a:p>
      </xdr:txBody>
    </xdr:sp>
    <xdr:clientData/>
  </xdr:oneCellAnchor>
  <xdr:oneCellAnchor>
    <xdr:from>
      <xdr:col>14</xdr:col>
      <xdr:colOff>122634</xdr:colOff>
      <xdr:row>9</xdr:row>
      <xdr:rowOff>182166</xdr:rowOff>
    </xdr:from>
    <xdr:ext cx="278346" cy="260750"/>
    <xdr:sp>
      <xdr:nvSpPr>
        <xdr:cNvPr id="36" name="TextBox 35"/>
        <xdr:cNvSpPr txBox="1"/>
      </xdr:nvSpPr>
      <xdr:spPr>
        <a:xfrm>
          <a:off x="9723755" y="1714500"/>
          <a:ext cx="27813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16</xdr:col>
      <xdr:colOff>236142</xdr:colOff>
      <xdr:row>12</xdr:row>
      <xdr:rowOff>163115</xdr:rowOff>
    </xdr:from>
    <xdr:ext cx="342466" cy="256940"/>
    <xdr:sp>
      <xdr:nvSpPr>
        <xdr:cNvPr id="37" name="TextBox 36"/>
        <xdr:cNvSpPr txBox="1"/>
      </xdr:nvSpPr>
      <xdr:spPr>
        <a:xfrm>
          <a:off x="11208385" y="2219960"/>
          <a:ext cx="3429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k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19</xdr:col>
      <xdr:colOff>259558</xdr:colOff>
      <xdr:row>15</xdr:row>
      <xdr:rowOff>67469</xdr:rowOff>
    </xdr:from>
    <xdr:ext cx="342466" cy="260750"/>
    <xdr:sp>
      <xdr:nvSpPr>
        <xdr:cNvPr id="38" name="TextBox 37"/>
        <xdr:cNvSpPr txBox="1"/>
      </xdr:nvSpPr>
      <xdr:spPr>
        <a:xfrm>
          <a:off x="13289280" y="2639060"/>
          <a:ext cx="3429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k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12</xdr:col>
      <xdr:colOff>322661</xdr:colOff>
      <xdr:row>19</xdr:row>
      <xdr:rowOff>31353</xdr:rowOff>
    </xdr:from>
    <xdr:ext cx="342466" cy="260750"/>
    <xdr:sp>
      <xdr:nvSpPr>
        <xdr:cNvPr id="39" name="TextBox 38"/>
        <xdr:cNvSpPr txBox="1"/>
      </xdr:nvSpPr>
      <xdr:spPr>
        <a:xfrm>
          <a:off x="8552180" y="3288665"/>
          <a:ext cx="342265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k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16</xdr:col>
      <xdr:colOff>185737</xdr:colOff>
      <xdr:row>27</xdr:row>
      <xdr:rowOff>136922</xdr:rowOff>
    </xdr:from>
    <xdr:ext cx="342466" cy="256940"/>
    <xdr:sp>
      <xdr:nvSpPr>
        <xdr:cNvPr id="40" name="TextBox 39"/>
        <xdr:cNvSpPr txBox="1"/>
      </xdr:nvSpPr>
      <xdr:spPr>
        <a:xfrm>
          <a:off x="11158220" y="4765675"/>
          <a:ext cx="34226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k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19</xdr:col>
      <xdr:colOff>257969</xdr:colOff>
      <xdr:row>10</xdr:row>
      <xdr:rowOff>89297</xdr:rowOff>
    </xdr:from>
    <xdr:ext cx="323615" cy="256940"/>
    <xdr:sp>
      <xdr:nvSpPr>
        <xdr:cNvPr id="41" name="TextBox 40"/>
        <xdr:cNvSpPr txBox="1"/>
      </xdr:nvSpPr>
      <xdr:spPr>
        <a:xfrm>
          <a:off x="13288010" y="1803400"/>
          <a:ext cx="32321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nF</a:t>
          </a:r>
          <a:endParaRPr lang="en-US" sz="1100"/>
        </a:p>
      </xdr:txBody>
    </xdr:sp>
    <xdr:clientData/>
  </xdr:oneCellAnchor>
  <xdr:oneCellAnchor>
    <xdr:from>
      <xdr:col>13</xdr:col>
      <xdr:colOff>122634</xdr:colOff>
      <xdr:row>15</xdr:row>
      <xdr:rowOff>112712</xdr:rowOff>
    </xdr:from>
    <xdr:ext cx="323615" cy="256940"/>
    <xdr:sp>
      <xdr:nvSpPr>
        <xdr:cNvPr id="42" name="TextBox 41"/>
        <xdr:cNvSpPr txBox="1"/>
      </xdr:nvSpPr>
      <xdr:spPr>
        <a:xfrm>
          <a:off x="9037955" y="2684145"/>
          <a:ext cx="32321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nF</a:t>
          </a:r>
          <a:endParaRPr lang="en-US" sz="1100"/>
        </a:p>
      </xdr:txBody>
    </xdr:sp>
    <xdr:clientData/>
  </xdr:oneCellAnchor>
  <xdr:oneCellAnchor>
    <xdr:from>
      <xdr:col>14</xdr:col>
      <xdr:colOff>46832</xdr:colOff>
      <xdr:row>19</xdr:row>
      <xdr:rowOff>17065</xdr:rowOff>
    </xdr:from>
    <xdr:ext cx="323615" cy="260750"/>
    <xdr:sp>
      <xdr:nvSpPr>
        <xdr:cNvPr id="43" name="TextBox 42"/>
        <xdr:cNvSpPr txBox="1"/>
      </xdr:nvSpPr>
      <xdr:spPr>
        <a:xfrm>
          <a:off x="9647555" y="3274060"/>
          <a:ext cx="323850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nF</a:t>
          </a:r>
          <a:endParaRPr lang="en-US" sz="1100"/>
        </a:p>
      </xdr:txBody>
    </xdr:sp>
    <xdr:clientData/>
  </xdr:oneCellAnchor>
  <xdr:oneCellAnchor>
    <xdr:from>
      <xdr:col>7</xdr:col>
      <xdr:colOff>377030</xdr:colOff>
      <xdr:row>18</xdr:row>
      <xdr:rowOff>138906</xdr:rowOff>
    </xdr:from>
    <xdr:ext cx="1431802" cy="256940"/>
    <xdr:sp>
      <xdr:nvSpPr>
        <xdr:cNvPr id="44" name="TextBox 43"/>
        <xdr:cNvSpPr txBox="1"/>
      </xdr:nvSpPr>
      <xdr:spPr>
        <a:xfrm>
          <a:off x="5177155" y="3224530"/>
          <a:ext cx="143192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Peak</a:t>
          </a:r>
          <a:r>
            <a:rPr lang="en-US" sz="1100" baseline="0"/>
            <a:t> to Peak of Ramp</a:t>
          </a:r>
          <a:endParaRPr lang="en-US" sz="1100"/>
        </a:p>
      </xdr:txBody>
    </xdr:sp>
    <xdr:clientData/>
  </xdr:oneCellAnchor>
  <xdr:oneCellAnchor>
    <xdr:from>
      <xdr:col>9</xdr:col>
      <xdr:colOff>148828</xdr:colOff>
      <xdr:row>20</xdr:row>
      <xdr:rowOff>39688</xdr:rowOff>
    </xdr:from>
    <xdr:ext cx="264688" cy="260750"/>
    <xdr:sp>
      <xdr:nvSpPr>
        <xdr:cNvPr id="45" name="TextBox 44"/>
        <xdr:cNvSpPr txBox="1"/>
      </xdr:nvSpPr>
      <xdr:spPr>
        <a:xfrm>
          <a:off x="6320790" y="3468370"/>
          <a:ext cx="264795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</a:t>
          </a:r>
          <a:endParaRPr lang="en-US" sz="1100"/>
        </a:p>
      </xdr:txBody>
    </xdr:sp>
    <xdr:clientData/>
  </xdr:oneCellAnchor>
  <xdr:oneCellAnchor>
    <xdr:from>
      <xdr:col>9</xdr:col>
      <xdr:colOff>26988</xdr:colOff>
      <xdr:row>26</xdr:row>
      <xdr:rowOff>164704</xdr:rowOff>
    </xdr:from>
    <xdr:ext cx="447751" cy="256940"/>
    <xdr:sp>
      <xdr:nvSpPr>
        <xdr:cNvPr id="46" name="TextBox 45"/>
        <xdr:cNvSpPr txBox="1"/>
      </xdr:nvSpPr>
      <xdr:spPr>
        <a:xfrm>
          <a:off x="6198870" y="4622165"/>
          <a:ext cx="4476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Gain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2</xdr:row>
          <xdr:rowOff>114300</xdr:rowOff>
        </xdr:from>
        <xdr:to>
          <xdr:col>16</xdr:col>
          <xdr:colOff>53340</xdr:colOff>
          <xdr:row>4</xdr:row>
          <xdr:rowOff>38100</xdr:rowOff>
        </xdr:to>
        <xdr:sp>
          <xdr:nvSpPr>
            <xdr:cNvPr id="1046" name="TextBox17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0469880" y="457200"/>
              <a:ext cx="5562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329011</xdr:colOff>
      <xdr:row>2</xdr:row>
      <xdr:rowOff>117079</xdr:rowOff>
    </xdr:from>
    <xdr:ext cx="460447" cy="256940"/>
    <xdr:sp>
      <xdr:nvSpPr>
        <xdr:cNvPr id="47" name="TextBox 46"/>
        <xdr:cNvSpPr txBox="1"/>
      </xdr:nvSpPr>
      <xdr:spPr>
        <a:xfrm>
          <a:off x="9930130" y="459740"/>
          <a:ext cx="4603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Vout</a:t>
          </a:r>
          <a:endParaRPr lang="en-US" sz="1100"/>
        </a:p>
      </xdr:txBody>
    </xdr:sp>
    <xdr:clientData/>
  </xdr:oneCellAnchor>
  <xdr:oneCellAnchor>
    <xdr:from>
      <xdr:col>16</xdr:col>
      <xdr:colOff>25004</xdr:colOff>
      <xdr:row>2</xdr:row>
      <xdr:rowOff>110729</xdr:rowOff>
    </xdr:from>
    <xdr:ext cx="264688" cy="256940"/>
    <xdr:sp>
      <xdr:nvSpPr>
        <xdr:cNvPr id="48" name="TextBox 47"/>
        <xdr:cNvSpPr txBox="1"/>
      </xdr:nvSpPr>
      <xdr:spPr>
        <a:xfrm>
          <a:off x="10997565" y="453390"/>
          <a:ext cx="26479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29</xdr:row>
          <xdr:rowOff>0</xdr:rowOff>
        </xdr:from>
        <xdr:to>
          <xdr:col>15</xdr:col>
          <xdr:colOff>30480</xdr:colOff>
          <xdr:row>30</xdr:row>
          <xdr:rowOff>99060</xdr:rowOff>
        </xdr:to>
        <xdr:sp>
          <xdr:nvSpPr>
            <xdr:cNvPr id="1047" name="TextBox18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9761220" y="4972050"/>
              <a:ext cx="55626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15</xdr:col>
      <xdr:colOff>18653</xdr:colOff>
      <xdr:row>29</xdr:row>
      <xdr:rowOff>15082</xdr:rowOff>
    </xdr:from>
    <xdr:ext cx="264688" cy="260750"/>
    <xdr:sp>
      <xdr:nvSpPr>
        <xdr:cNvPr id="49" name="TextBox 48"/>
        <xdr:cNvSpPr txBox="1"/>
      </xdr:nvSpPr>
      <xdr:spPr>
        <a:xfrm>
          <a:off x="10305415" y="4986655"/>
          <a:ext cx="264795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</a:t>
          </a:r>
          <a:endParaRPr lang="en-US" sz="1100"/>
        </a:p>
      </xdr:txBody>
    </xdr:sp>
    <xdr:clientData/>
  </xdr:oneCellAnchor>
  <xdr:oneCellAnchor>
    <xdr:from>
      <xdr:col>0</xdr:col>
      <xdr:colOff>111760</xdr:colOff>
      <xdr:row>39</xdr:row>
      <xdr:rowOff>12700</xdr:rowOff>
    </xdr:from>
    <xdr:ext cx="335541" cy="260750"/>
    <xdr:sp>
      <xdr:nvSpPr>
        <xdr:cNvPr id="3" name="文本框 2"/>
        <xdr:cNvSpPr txBox="1"/>
      </xdr:nvSpPr>
      <xdr:spPr>
        <a:xfrm>
          <a:off x="111760" y="6718300"/>
          <a:ext cx="33528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dB</a:t>
          </a:r>
          <a:endParaRPr lang="zh-CN" altLang="en-US" sz="1100"/>
        </a:p>
      </xdr:txBody>
    </xdr:sp>
    <xdr:clientData/>
  </xdr:oneCellAnchor>
  <xdr:oneCellAnchor>
    <xdr:from>
      <xdr:col>15</xdr:col>
      <xdr:colOff>106680</xdr:colOff>
      <xdr:row>39</xdr:row>
      <xdr:rowOff>63500</xdr:rowOff>
    </xdr:from>
    <xdr:ext cx="408125" cy="260750"/>
    <xdr:sp>
      <xdr:nvSpPr>
        <xdr:cNvPr id="4" name="文本框 3"/>
        <xdr:cNvSpPr txBox="1"/>
      </xdr:nvSpPr>
      <xdr:spPr>
        <a:xfrm>
          <a:off x="10393680" y="6769100"/>
          <a:ext cx="40767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Deg</a:t>
          </a:r>
          <a:endParaRPr lang="zh-CN" altLang="en-US" sz="1100"/>
        </a:p>
      </xdr:txBody>
    </xdr:sp>
    <xdr:clientData/>
  </xdr:oneCellAnchor>
  <xdr:oneCellAnchor>
    <xdr:from>
      <xdr:col>14</xdr:col>
      <xdr:colOff>596900</xdr:colOff>
      <xdr:row>66</xdr:row>
      <xdr:rowOff>72390</xdr:rowOff>
    </xdr:from>
    <xdr:ext cx="401585" cy="260750"/>
    <xdr:sp>
      <xdr:nvSpPr>
        <xdr:cNvPr id="6" name="文本框 5"/>
        <xdr:cNvSpPr txBox="1"/>
      </xdr:nvSpPr>
      <xdr:spPr>
        <a:xfrm>
          <a:off x="10198100" y="11445240"/>
          <a:ext cx="40132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KHz</a:t>
          </a:r>
          <a:endParaRPr lang="zh-CN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</xdr:row>
          <xdr:rowOff>91440</xdr:rowOff>
        </xdr:from>
        <xdr:to>
          <xdr:col>6</xdr:col>
          <xdr:colOff>167640</xdr:colOff>
          <xdr:row>3</xdr:row>
          <xdr:rowOff>15240</xdr:rowOff>
        </xdr:to>
        <xdr:sp>
          <xdr:nvSpPr>
            <xdr:cNvPr id="1050" name="TextBox21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3726180" y="262890"/>
              <a:ext cx="55626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4</xdr:col>
      <xdr:colOff>484981</xdr:colOff>
      <xdr:row>1</xdr:row>
      <xdr:rowOff>87312</xdr:rowOff>
    </xdr:from>
    <xdr:ext cx="383695" cy="256940"/>
    <xdr:sp>
      <xdr:nvSpPr>
        <xdr:cNvPr id="58" name="TextBox 7"/>
        <xdr:cNvSpPr txBox="1"/>
      </xdr:nvSpPr>
      <xdr:spPr>
        <a:xfrm>
          <a:off x="3227705" y="258445"/>
          <a:ext cx="38354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fsw</a:t>
          </a:r>
          <a:endParaRPr lang="en-US" sz="1100"/>
        </a:p>
      </xdr:txBody>
    </xdr:sp>
    <xdr:clientData/>
  </xdr:oneCellAnchor>
  <xdr:oneCellAnchor>
    <xdr:from>
      <xdr:col>6</xdr:col>
      <xdr:colOff>218281</xdr:colOff>
      <xdr:row>1</xdr:row>
      <xdr:rowOff>93662</xdr:rowOff>
    </xdr:from>
    <xdr:ext cx="387798" cy="256940"/>
    <xdr:sp>
      <xdr:nvSpPr>
        <xdr:cNvPr id="59" name="TextBox 7"/>
        <xdr:cNvSpPr txBox="1"/>
      </xdr:nvSpPr>
      <xdr:spPr>
        <a:xfrm>
          <a:off x="4332605" y="264795"/>
          <a:ext cx="38798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Khz</a:t>
          </a:r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7</xdr:row>
          <xdr:rowOff>30480</xdr:rowOff>
        </xdr:from>
        <xdr:to>
          <xdr:col>9</xdr:col>
          <xdr:colOff>487680</xdr:colOff>
          <xdr:row>8</xdr:row>
          <xdr:rowOff>129540</xdr:rowOff>
        </xdr:to>
        <xdr:sp>
          <xdr:nvSpPr>
            <xdr:cNvPr id="1051" name="TextBox19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6195060" y="1230630"/>
              <a:ext cx="464820" cy="2705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5</xdr:row>
          <xdr:rowOff>121920</xdr:rowOff>
        </xdr:from>
        <xdr:to>
          <xdr:col>6</xdr:col>
          <xdr:colOff>137160</xdr:colOff>
          <xdr:row>7</xdr:row>
          <xdr:rowOff>45720</xdr:rowOff>
        </xdr:to>
        <xdr:sp>
          <xdr:nvSpPr>
            <xdr:cNvPr id="1052" name="TextBox20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3710940" y="979170"/>
              <a:ext cx="541020" cy="26670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4</xdr:col>
      <xdr:colOff>425450</xdr:colOff>
      <xdr:row>5</xdr:row>
      <xdr:rowOff>129381</xdr:rowOff>
    </xdr:from>
    <xdr:ext cx="539058" cy="256940"/>
    <xdr:sp>
      <xdr:nvSpPr>
        <xdr:cNvPr id="62" name="TextBox 7"/>
        <xdr:cNvSpPr txBox="1"/>
      </xdr:nvSpPr>
      <xdr:spPr>
        <a:xfrm>
          <a:off x="3168650" y="986155"/>
          <a:ext cx="53848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Rdson</a:t>
          </a:r>
          <a:endParaRPr lang="en-US" sz="1100"/>
        </a:p>
      </xdr:txBody>
    </xdr:sp>
    <xdr:clientData/>
  </xdr:oneCellAnchor>
  <xdr:oneCellAnchor>
    <xdr:from>
      <xdr:col>6</xdr:col>
      <xdr:colOff>101600</xdr:colOff>
      <xdr:row>5</xdr:row>
      <xdr:rowOff>135731</xdr:rowOff>
    </xdr:from>
    <xdr:ext cx="391004" cy="256940"/>
    <xdr:sp>
      <xdr:nvSpPr>
        <xdr:cNvPr id="63" name="TextBox 7"/>
        <xdr:cNvSpPr txBox="1"/>
      </xdr:nvSpPr>
      <xdr:spPr>
        <a:xfrm>
          <a:off x="4216400" y="992505"/>
          <a:ext cx="39052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</a:t>
          </a:r>
          <a:r>
            <a:rPr lang="el-GR" sz="1100"/>
            <a:t>Ω</a:t>
          </a:r>
          <a:endParaRPr lang="en-US" sz="1100"/>
        </a:p>
      </xdr:txBody>
    </xdr:sp>
    <xdr:clientData/>
  </xdr:oneCellAnchor>
  <xdr:oneCellAnchor>
    <xdr:from>
      <xdr:col>8</xdr:col>
      <xdr:colOff>241300</xdr:colOff>
      <xdr:row>7</xdr:row>
      <xdr:rowOff>40481</xdr:rowOff>
    </xdr:from>
    <xdr:ext cx="423321" cy="260750"/>
    <xdr:sp>
      <xdr:nvSpPr>
        <xdr:cNvPr id="64" name="TextBox 7"/>
        <xdr:cNvSpPr txBox="1"/>
      </xdr:nvSpPr>
      <xdr:spPr>
        <a:xfrm>
          <a:off x="5727700" y="1240155"/>
          <a:ext cx="422910" cy="260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DCR</a:t>
          </a:r>
          <a:endParaRPr lang="en-US" sz="1100"/>
        </a:p>
      </xdr:txBody>
    </xdr:sp>
    <xdr:clientData/>
  </xdr:oneCellAnchor>
  <xdr:oneCellAnchor>
    <xdr:from>
      <xdr:col>9</xdr:col>
      <xdr:colOff>495300</xdr:colOff>
      <xdr:row>7</xdr:row>
      <xdr:rowOff>21431</xdr:rowOff>
    </xdr:from>
    <xdr:ext cx="387798" cy="254159"/>
    <xdr:sp>
      <xdr:nvSpPr>
        <xdr:cNvPr id="65" name="TextBox 7"/>
        <xdr:cNvSpPr txBox="1"/>
      </xdr:nvSpPr>
      <xdr:spPr>
        <a:xfrm>
          <a:off x="6667500" y="1221105"/>
          <a:ext cx="3873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m</a:t>
          </a:r>
          <a:r>
            <a:rPr lang="el-GR" sz="1100"/>
            <a:t>Ω</a:t>
          </a:r>
          <a:endParaRPr lang="en-US" sz="1100"/>
        </a:p>
      </xdr:txBody>
    </xdr:sp>
    <xdr:clientData/>
  </xdr:oneCellAnchor>
  <xdr:twoCellAnchor>
    <xdr:from>
      <xdr:col>0</xdr:col>
      <xdr:colOff>66676</xdr:colOff>
      <xdr:row>71</xdr:row>
      <xdr:rowOff>57150</xdr:rowOff>
    </xdr:from>
    <xdr:to>
      <xdr:col>15</xdr:col>
      <xdr:colOff>542926</xdr:colOff>
      <xdr:row>107</xdr:row>
      <xdr:rowOff>38099</xdr:rowOff>
    </xdr:to>
    <xdr:graphicFrame>
      <xdr:nvGraphicFramePr>
        <xdr:cNvPr id="11" name="图表 10"/>
        <xdr:cNvGraphicFramePr/>
      </xdr:nvGraphicFramePr>
      <xdr:xfrm>
        <a:off x="66675" y="12306300"/>
        <a:ext cx="10763250" cy="6152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285750</xdr:colOff>
      <xdr:row>3</xdr:row>
      <xdr:rowOff>57150</xdr:rowOff>
    </xdr:from>
    <xdr:ext cx="345479" cy="260750"/>
    <xdr:sp>
      <xdr:nvSpPr>
        <xdr:cNvPr id="16" name="文本框 15"/>
        <xdr:cNvSpPr txBox="1"/>
      </xdr:nvSpPr>
      <xdr:spPr>
        <a:xfrm>
          <a:off x="5086350" y="571500"/>
          <a:ext cx="34544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PH</a:t>
          </a:r>
          <a:endParaRPr lang="zh-CN" altLang="en-US" sz="1100"/>
        </a:p>
      </xdr:txBody>
    </xdr:sp>
    <xdr:clientData/>
  </xdr:oneCellAnchor>
  <xdr:oneCellAnchor>
    <xdr:from>
      <xdr:col>0</xdr:col>
      <xdr:colOff>285750</xdr:colOff>
      <xdr:row>71</xdr:row>
      <xdr:rowOff>142875</xdr:rowOff>
    </xdr:from>
    <xdr:ext cx="264688" cy="256940"/>
    <xdr:sp>
      <xdr:nvSpPr>
        <xdr:cNvPr id="19" name="文本框 18"/>
        <xdr:cNvSpPr txBox="1"/>
      </xdr:nvSpPr>
      <xdr:spPr>
        <a:xfrm>
          <a:off x="285750" y="12392025"/>
          <a:ext cx="26416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V</a:t>
          </a:r>
          <a:endParaRPr lang="zh-CN" altLang="en-US" sz="1100"/>
        </a:p>
      </xdr:txBody>
    </xdr:sp>
    <xdr:clientData/>
  </xdr:oneCellAnchor>
  <xdr:oneCellAnchor>
    <xdr:from>
      <xdr:col>15</xdr:col>
      <xdr:colOff>209550</xdr:colOff>
      <xdr:row>71</xdr:row>
      <xdr:rowOff>133350</xdr:rowOff>
    </xdr:from>
    <xdr:ext cx="266291" cy="256940"/>
    <xdr:sp>
      <xdr:nvSpPr>
        <xdr:cNvPr id="20" name="文本框 19"/>
        <xdr:cNvSpPr txBox="1"/>
      </xdr:nvSpPr>
      <xdr:spPr>
        <a:xfrm>
          <a:off x="10496550" y="12382500"/>
          <a:ext cx="266065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A</a:t>
          </a:r>
          <a:endParaRPr lang="zh-CN" altLang="en-US" sz="1100"/>
        </a:p>
      </xdr:txBody>
    </xdr:sp>
    <xdr:clientData/>
  </xdr:oneCellAnchor>
  <xdr:oneCellAnchor>
    <xdr:from>
      <xdr:col>14</xdr:col>
      <xdr:colOff>504825</xdr:colOff>
      <xdr:row>105</xdr:row>
      <xdr:rowOff>38100</xdr:rowOff>
    </xdr:from>
    <xdr:ext cx="249492" cy="260750"/>
    <xdr:sp>
      <xdr:nvSpPr>
        <xdr:cNvPr id="21" name="文本框 20"/>
        <xdr:cNvSpPr txBox="1"/>
      </xdr:nvSpPr>
      <xdr:spPr>
        <a:xfrm>
          <a:off x="10106025" y="18116550"/>
          <a:ext cx="24892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</a:t>
          </a:r>
          <a:endParaRPr lang="zh-CN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144780</xdr:rowOff>
        </xdr:from>
        <xdr:to>
          <xdr:col>3</xdr:col>
          <xdr:colOff>129540</xdr:colOff>
          <xdr:row>40</xdr:row>
          <xdr:rowOff>53340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1135380" y="6678930"/>
              <a:ext cx="105156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功率环节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/>
                <a:ea typeface="Microsoft YaHei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38</xdr:row>
          <xdr:rowOff>144780</xdr:rowOff>
        </xdr:from>
        <xdr:to>
          <xdr:col>4</xdr:col>
          <xdr:colOff>601980</xdr:colOff>
          <xdr:row>40</xdr:row>
          <xdr:rowOff>53340</xdr:rowOff>
        </xdr:to>
        <xdr:sp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2369820" y="6678930"/>
              <a:ext cx="97536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补偿环节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/>
                <a:ea typeface="Microsoft YaHei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38</xdr:row>
          <xdr:rowOff>144780</xdr:rowOff>
        </xdr:from>
        <xdr:to>
          <xdr:col>6</xdr:col>
          <xdr:colOff>449580</xdr:colOff>
          <xdr:row>40</xdr:row>
          <xdr:rowOff>53340</xdr:rowOff>
        </xdr:to>
        <xdr:sp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3589020" y="6678930"/>
              <a:ext cx="97536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整体开环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/>
                <a:ea typeface="Microsoft YaHei UI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333375</xdr:colOff>
      <xdr:row>23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1450"/>
          <a:ext cx="6505575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581025</xdr:colOff>
      <xdr:row>452</xdr:row>
      <xdr:rowOff>23812</xdr:rowOff>
    </xdr:from>
    <xdr:to>
      <xdr:col>22</xdr:col>
      <xdr:colOff>790575</xdr:colOff>
      <xdr:row>466</xdr:row>
      <xdr:rowOff>100012</xdr:rowOff>
    </xdr:to>
    <xdr:graphicFrame>
      <xdr:nvGraphicFramePr>
        <xdr:cNvPr id="5" name="Chart 4"/>
        <xdr:cNvGraphicFramePr/>
      </xdr:nvGraphicFramePr>
      <xdr:xfrm>
        <a:off x="13154025" y="77518895"/>
        <a:ext cx="5195570" cy="2476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190500</xdr:colOff>
      <xdr:row>21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0053955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74263</xdr:colOff>
      <xdr:row>21</xdr:row>
      <xdr:rowOff>120352</xdr:rowOff>
    </xdr:from>
    <xdr:to>
      <xdr:col>21</xdr:col>
      <xdr:colOff>20988</xdr:colOff>
      <xdr:row>39</xdr:row>
      <xdr:rowOff>158210</xdr:rowOff>
    </xdr:to>
    <xdr:graphicFrame>
      <xdr:nvGraphicFramePr>
        <xdr:cNvPr id="8" name="Chart 7"/>
        <xdr:cNvGraphicFramePr/>
      </xdr:nvGraphicFramePr>
      <xdr:xfrm>
        <a:off x="12070715" y="3720465"/>
        <a:ext cx="6304915" cy="3124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1057275</xdr:colOff>
      <xdr:row>452</xdr:row>
      <xdr:rowOff>147636</xdr:rowOff>
    </xdr:from>
    <xdr:to>
      <xdr:col>6</xdr:col>
      <xdr:colOff>133350</xdr:colOff>
      <xdr:row>475</xdr:row>
      <xdr:rowOff>133349</xdr:rowOff>
    </xdr:to>
    <xdr:graphicFrame>
      <xdr:nvGraphicFramePr>
        <xdr:cNvPr id="2" name="Chart 1"/>
        <xdr:cNvGraphicFramePr/>
      </xdr:nvGraphicFramePr>
      <xdr:xfrm>
        <a:off x="1743075" y="77642720"/>
        <a:ext cx="6289040" cy="39287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350520</xdr:colOff>
      <xdr:row>452</xdr:row>
      <xdr:rowOff>129540</xdr:rowOff>
    </xdr:from>
    <xdr:to>
      <xdr:col>20</xdr:col>
      <xdr:colOff>137160</xdr:colOff>
      <xdr:row>474</xdr:row>
      <xdr:rowOff>160020</xdr:rowOff>
    </xdr:to>
    <xdr:graphicFrame>
      <xdr:nvGraphicFramePr>
        <xdr:cNvPr id="4" name="图表 3"/>
        <xdr:cNvGraphicFramePr/>
      </xdr:nvGraphicFramePr>
      <xdr:xfrm>
        <a:off x="13507085" y="77624940"/>
        <a:ext cx="7380605" cy="38023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4.xml"/><Relationship Id="rId8" Type="http://schemas.openxmlformats.org/officeDocument/2006/relationships/image" Target="../media/image4.emf"/><Relationship Id="rId7" Type="http://schemas.openxmlformats.org/officeDocument/2006/relationships/control" Target="../activeX/activeX3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7" Type="http://schemas.openxmlformats.org/officeDocument/2006/relationships/ctrlProp" Target="../ctrlProps/ctrlProp24.xml"/><Relationship Id="rId46" Type="http://schemas.openxmlformats.org/officeDocument/2006/relationships/ctrlProp" Target="../ctrlProps/ctrlProp23.xml"/><Relationship Id="rId45" Type="http://schemas.openxmlformats.org/officeDocument/2006/relationships/ctrlProp" Target="../ctrlProps/ctrlProp22.xml"/><Relationship Id="rId44" Type="http://schemas.openxmlformats.org/officeDocument/2006/relationships/image" Target="../media/image22.emf"/><Relationship Id="rId43" Type="http://schemas.openxmlformats.org/officeDocument/2006/relationships/control" Target="../activeX/activeX21.xml"/><Relationship Id="rId42" Type="http://schemas.openxmlformats.org/officeDocument/2006/relationships/image" Target="../media/image21.emf"/><Relationship Id="rId41" Type="http://schemas.openxmlformats.org/officeDocument/2006/relationships/control" Target="../activeX/activeX20.xml"/><Relationship Id="rId40" Type="http://schemas.openxmlformats.org/officeDocument/2006/relationships/image" Target="../media/image20.emf"/><Relationship Id="rId4" Type="http://schemas.openxmlformats.org/officeDocument/2006/relationships/image" Target="../media/image2.emf"/><Relationship Id="rId39" Type="http://schemas.openxmlformats.org/officeDocument/2006/relationships/control" Target="../activeX/activeX19.xml"/><Relationship Id="rId38" Type="http://schemas.openxmlformats.org/officeDocument/2006/relationships/image" Target="../media/image19.emf"/><Relationship Id="rId37" Type="http://schemas.openxmlformats.org/officeDocument/2006/relationships/control" Target="../activeX/activeX18.xml"/><Relationship Id="rId36" Type="http://schemas.openxmlformats.org/officeDocument/2006/relationships/image" Target="../media/image18.emf"/><Relationship Id="rId35" Type="http://schemas.openxmlformats.org/officeDocument/2006/relationships/control" Target="../activeX/activeX17.xml"/><Relationship Id="rId34" Type="http://schemas.openxmlformats.org/officeDocument/2006/relationships/image" Target="../media/image17.emf"/><Relationship Id="rId33" Type="http://schemas.openxmlformats.org/officeDocument/2006/relationships/control" Target="../activeX/activeX16.xml"/><Relationship Id="rId32" Type="http://schemas.openxmlformats.org/officeDocument/2006/relationships/image" Target="../media/image16.emf"/><Relationship Id="rId31" Type="http://schemas.openxmlformats.org/officeDocument/2006/relationships/control" Target="../activeX/activeX15.xml"/><Relationship Id="rId30" Type="http://schemas.openxmlformats.org/officeDocument/2006/relationships/image" Target="../media/image15.emf"/><Relationship Id="rId3" Type="http://schemas.openxmlformats.org/officeDocument/2006/relationships/control" Target="../activeX/activeX1.xml"/><Relationship Id="rId29" Type="http://schemas.openxmlformats.org/officeDocument/2006/relationships/control" Target="../activeX/activeX14.xml"/><Relationship Id="rId28" Type="http://schemas.openxmlformats.org/officeDocument/2006/relationships/image" Target="../media/image14.emf"/><Relationship Id="rId27" Type="http://schemas.openxmlformats.org/officeDocument/2006/relationships/control" Target="../activeX/activeX13.xml"/><Relationship Id="rId26" Type="http://schemas.openxmlformats.org/officeDocument/2006/relationships/image" Target="../media/image13.emf"/><Relationship Id="rId25" Type="http://schemas.openxmlformats.org/officeDocument/2006/relationships/control" Target="../activeX/activeX12.xml"/><Relationship Id="rId24" Type="http://schemas.openxmlformats.org/officeDocument/2006/relationships/image" Target="../media/image12.emf"/><Relationship Id="rId23" Type="http://schemas.openxmlformats.org/officeDocument/2006/relationships/control" Target="../activeX/activeX11.xml"/><Relationship Id="rId22" Type="http://schemas.openxmlformats.org/officeDocument/2006/relationships/image" Target="../media/image11.emf"/><Relationship Id="rId21" Type="http://schemas.openxmlformats.org/officeDocument/2006/relationships/control" Target="../activeX/activeX10.xml"/><Relationship Id="rId20" Type="http://schemas.openxmlformats.org/officeDocument/2006/relationships/image" Target="../media/image10.emf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9.xml"/><Relationship Id="rId18" Type="http://schemas.openxmlformats.org/officeDocument/2006/relationships/image" Target="../media/image9.emf"/><Relationship Id="rId17" Type="http://schemas.openxmlformats.org/officeDocument/2006/relationships/control" Target="../activeX/activeX8.xml"/><Relationship Id="rId16" Type="http://schemas.openxmlformats.org/officeDocument/2006/relationships/image" Target="../media/image8.emf"/><Relationship Id="rId15" Type="http://schemas.openxmlformats.org/officeDocument/2006/relationships/control" Target="../activeX/activeX7.xml"/><Relationship Id="rId14" Type="http://schemas.openxmlformats.org/officeDocument/2006/relationships/image" Target="../media/image7.emf"/><Relationship Id="rId13" Type="http://schemas.openxmlformats.org/officeDocument/2006/relationships/control" Target="../activeX/activeX6.xml"/><Relationship Id="rId12" Type="http://schemas.openxmlformats.org/officeDocument/2006/relationships/image" Target="../media/image6.emf"/><Relationship Id="rId11" Type="http://schemas.openxmlformats.org/officeDocument/2006/relationships/control" Target="../activeX/activeX5.xml"/><Relationship Id="rId10" Type="http://schemas.openxmlformats.org/officeDocument/2006/relationships/image" Target="../media/image5.emf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:N4"/>
    </sheetView>
  </sheetViews>
  <sheetFormatPr defaultColWidth="9" defaultRowHeight="13.5"/>
  <sheetData>
    <row r="1" spans="1:14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>
      <c r="A10" s="89" t="s">
        <v>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</sheetData>
  <sheetProtection algorithmName="SHA-512" hashValue="xYs5iCgLPSQm0qwvcvkdSezGbbUmdE6zxLumcZCOPgbary3kJ2R3czPtnTwK6dsDgbcG6FvZPFOHQNEmFksMZw==" saltValue="OeTi8wGs1NZYYisViiElxA==" spinCount="100000" sheet="1" objects="1" scenarios="1"/>
  <mergeCells count="3">
    <mergeCell ref="A10:N10"/>
    <mergeCell ref="A1:N4"/>
    <mergeCell ref="A5:N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8"/>
  <sheetViews>
    <sheetView tabSelected="1" zoomScale="80" zoomScaleNormal="80" workbookViewId="0">
      <selection activeCell="AB24" sqref="AB24"/>
    </sheetView>
  </sheetViews>
  <sheetFormatPr defaultColWidth="9" defaultRowHeight="13.5"/>
  <cols>
    <col min="20" max="20" width="14.4416666666667" customWidth="1"/>
    <col min="21" max="21" width="9.66666666666667" customWidth="1"/>
    <col min="22" max="22" width="19.1083333333333" customWidth="1"/>
    <col min="23" max="23" width="0.441666666666667" hidden="1" customWidth="1"/>
    <col min="24" max="24" width="0.558333333333333" hidden="1" customWidth="1"/>
    <col min="25" max="25" width="0.108333333333333" hidden="1" customWidth="1"/>
    <col min="26" max="26" width="16.6666666666667" hidden="1" customWidth="1"/>
    <col min="27" max="27" width="6.775" customWidth="1"/>
    <col min="28" max="28" width="5.33333333333333" customWidth="1"/>
    <col min="29" max="29" width="5.88333333333333" customWidth="1"/>
    <col min="30" max="30" width="30.3333333333333" customWidth="1"/>
  </cols>
  <sheetData>
    <row r="1" spans="1:2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0"/>
      <c r="W1" t="s">
        <v>3</v>
      </c>
      <c r="X1" s="21" t="s">
        <v>4</v>
      </c>
    </row>
    <row r="2" spans="1:24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2"/>
      <c r="W2" t="s">
        <v>5</v>
      </c>
      <c r="X2" s="21" t="s">
        <v>6</v>
      </c>
    </row>
    <row r="3" spans="1:2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2"/>
      <c r="W3" t="s">
        <v>7</v>
      </c>
      <c r="X3" s="21" t="s">
        <v>4</v>
      </c>
    </row>
    <row r="4" spans="1:2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2"/>
      <c r="W4" t="s">
        <v>8</v>
      </c>
      <c r="X4" s="21" t="s">
        <v>9</v>
      </c>
    </row>
    <row r="5" spans="1:24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2"/>
      <c r="W5" t="s">
        <v>10</v>
      </c>
      <c r="X5" s="21" t="s">
        <v>11</v>
      </c>
    </row>
    <row r="6" spans="1:2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2"/>
      <c r="W6" t="s">
        <v>12</v>
      </c>
      <c r="X6" s="21" t="s">
        <v>6</v>
      </c>
    </row>
    <row r="7" spans="1:2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2"/>
      <c r="W7" t="s">
        <v>13</v>
      </c>
      <c r="X7" s="21" t="s">
        <v>6</v>
      </c>
    </row>
    <row r="8" spans="1:24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2"/>
      <c r="W8" t="s">
        <v>14</v>
      </c>
      <c r="X8" s="21" t="s">
        <v>15</v>
      </c>
    </row>
    <row r="9" spans="1:24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2"/>
      <c r="W9" t="s">
        <v>16</v>
      </c>
      <c r="X9" s="23">
        <f>ROUND(X18*X8/(X17-X18),2)</f>
        <v>1.97</v>
      </c>
    </row>
    <row r="10" spans="1:24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2"/>
      <c r="W10" t="s">
        <v>17</v>
      </c>
      <c r="X10" s="21" t="s">
        <v>18</v>
      </c>
    </row>
    <row r="11" spans="1:24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2"/>
      <c r="W11" t="s">
        <v>19</v>
      </c>
      <c r="X11" s="21" t="s">
        <v>20</v>
      </c>
    </row>
    <row r="12" spans="1:24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2"/>
      <c r="W12" t="s">
        <v>21</v>
      </c>
      <c r="X12" s="21" t="s">
        <v>22</v>
      </c>
    </row>
    <row r="13" spans="1:2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2"/>
      <c r="W13" t="s">
        <v>23</v>
      </c>
      <c r="X13" s="21" t="s">
        <v>6</v>
      </c>
    </row>
    <row r="14" spans="1:2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2"/>
      <c r="W14" t="s">
        <v>24</v>
      </c>
      <c r="X14" s="21" t="s">
        <v>6</v>
      </c>
    </row>
    <row r="15" spans="1:24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2"/>
      <c r="W15" t="s">
        <v>25</v>
      </c>
      <c r="X15" s="21" t="s">
        <v>26</v>
      </c>
    </row>
    <row r="16" spans="1:24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2"/>
      <c r="W16" t="s">
        <v>27</v>
      </c>
      <c r="X16" s="21" t="s">
        <v>20</v>
      </c>
    </row>
    <row r="17" spans="1:24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2"/>
      <c r="W17" t="s">
        <v>28</v>
      </c>
      <c r="X17" s="21" t="s">
        <v>29</v>
      </c>
    </row>
    <row r="18" spans="1:24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2"/>
      <c r="W18" t="s">
        <v>30</v>
      </c>
      <c r="X18" s="21" t="s">
        <v>31</v>
      </c>
    </row>
    <row r="19" spans="1:24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2"/>
      <c r="W19" t="s">
        <v>32</v>
      </c>
      <c r="X19" s="21" t="s">
        <v>33</v>
      </c>
    </row>
    <row r="20" spans="1:24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2"/>
      <c r="W20" t="s">
        <v>34</v>
      </c>
      <c r="X20" s="21" t="s">
        <v>6</v>
      </c>
    </row>
    <row r="21" spans="1:24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2"/>
      <c r="W21" t="s">
        <v>35</v>
      </c>
      <c r="X21">
        <f ca="1">'V mode buck +AMP'!L4</f>
        <v>23</v>
      </c>
    </row>
    <row r="22" spans="1:24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2"/>
      <c r="W22" t="s">
        <v>36</v>
      </c>
      <c r="X22">
        <f ca="1">ROUND('V mode buck +AMP'!L8,2)</f>
        <v>57.76</v>
      </c>
    </row>
    <row r="23" spans="1:24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2"/>
      <c r="W23" t="s">
        <v>37</v>
      </c>
      <c r="X23" s="21" t="s">
        <v>9</v>
      </c>
    </row>
    <row r="24" spans="1:2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2"/>
    </row>
    <row r="25" spans="1:24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2"/>
      <c r="W25" t="s">
        <v>38</v>
      </c>
      <c r="X25">
        <f>X17/X7</f>
        <v>1.2</v>
      </c>
    </row>
    <row r="26" spans="1:24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2"/>
      <c r="W26" t="s">
        <v>39</v>
      </c>
      <c r="X26">
        <f>X25*(X23+X20)/1000</f>
        <v>0.012</v>
      </c>
    </row>
    <row r="27" spans="1:24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2"/>
      <c r="W27" t="s">
        <v>40</v>
      </c>
      <c r="X27">
        <f>(X17+X26)/X1</f>
        <v>0.12012</v>
      </c>
    </row>
    <row r="28" spans="1:24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2"/>
      <c r="W28" t="s">
        <v>41</v>
      </c>
      <c r="X28">
        <f>1-X27</f>
        <v>0.87988</v>
      </c>
    </row>
    <row r="29" spans="1:24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2"/>
      <c r="W29" t="s">
        <v>42</v>
      </c>
      <c r="X29">
        <f>1/X19/1000</f>
        <v>3.33333333333333e-6</v>
      </c>
    </row>
    <row r="30" spans="1:24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2"/>
      <c r="W30" t="s">
        <v>43</v>
      </c>
      <c r="X30">
        <f>(X26+X17)*X28*X29/X2*1000000</f>
        <v>3.52303952</v>
      </c>
    </row>
    <row r="31" spans="1:24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2"/>
      <c r="W31" t="s">
        <v>44</v>
      </c>
      <c r="X31">
        <f>X25+0.5*X30</f>
        <v>2.96151976</v>
      </c>
    </row>
    <row r="32" spans="1:24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2"/>
      <c r="W32" t="s">
        <v>45</v>
      </c>
      <c r="X32">
        <f>X25-0.5*X30</f>
        <v>-0.56151976</v>
      </c>
    </row>
    <row r="33" spans="1:2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2"/>
    </row>
    <row r="34" spans="1:23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2"/>
      <c r="W34" t="s">
        <v>46</v>
      </c>
    </row>
    <row r="35" spans="1:23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2"/>
      <c r="W35" t="s">
        <v>47</v>
      </c>
    </row>
    <row r="36" spans="1:2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2"/>
    </row>
    <row r="37" ht="14.25" spans="1:2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4"/>
    </row>
    <row r="38" ht="14.25" spans="1:2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/>
      <c r="R38" s="17"/>
      <c r="S38" s="17"/>
      <c r="T38" s="17"/>
      <c r="U38" s="25"/>
    </row>
    <row r="39" spans="1:2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6" t="s">
        <v>48</v>
      </c>
      <c r="R39" s="27"/>
      <c r="S39" s="27"/>
      <c r="T39" s="28">
        <f ca="1">X21</f>
        <v>23</v>
      </c>
      <c r="U39" s="29" t="s">
        <v>49</v>
      </c>
    </row>
    <row r="40" spans="1:2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30" t="s">
        <v>50</v>
      </c>
      <c r="R40" s="31"/>
      <c r="S40" s="31"/>
      <c r="T40" s="32">
        <f ca="1">X22</f>
        <v>57.76</v>
      </c>
      <c r="U40" s="33" t="s">
        <v>51</v>
      </c>
    </row>
    <row r="41" spans="1:2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4"/>
      <c r="R41" s="35"/>
      <c r="S41" s="35"/>
      <c r="T41" s="35"/>
      <c r="U41" s="36"/>
    </row>
    <row r="42" spans="1:2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0" t="s">
        <v>52</v>
      </c>
      <c r="R42" s="31"/>
      <c r="S42" s="31"/>
      <c r="T42" s="37">
        <f ca="1">T39/X19</f>
        <v>0.0766666666666667</v>
      </c>
      <c r="U42" s="33" t="str">
        <f ca="1">IF(T42&lt;0.2,W34,W35)</f>
        <v>合理</v>
      </c>
    </row>
    <row r="43" spans="1:2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8" t="s">
        <v>53</v>
      </c>
      <c r="R43" s="39"/>
      <c r="S43" s="39"/>
      <c r="T43" s="39"/>
      <c r="U43" s="40"/>
    </row>
    <row r="44" spans="1:2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1"/>
      <c r="R44" s="42"/>
      <c r="S44" s="42"/>
      <c r="T44" s="42"/>
      <c r="U44" s="43"/>
    </row>
    <row r="45" spans="1:2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1"/>
      <c r="R45" s="42"/>
      <c r="S45" s="42"/>
      <c r="T45" s="42"/>
      <c r="U45" s="43"/>
    </row>
    <row r="46" spans="1:2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1"/>
      <c r="R46" s="42"/>
      <c r="S46" s="42"/>
      <c r="T46" s="42"/>
      <c r="U46" s="43"/>
    </row>
    <row r="47" spans="1:2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1"/>
      <c r="R47" s="42"/>
      <c r="S47" s="42"/>
      <c r="T47" s="42"/>
      <c r="U47" s="43"/>
    </row>
    <row r="48" ht="14.25" spans="1:2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4"/>
      <c r="R48" s="45"/>
      <c r="S48" s="45"/>
      <c r="T48" s="45"/>
      <c r="U48" s="46"/>
    </row>
    <row r="49" ht="14.25" spans="1:2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7"/>
      <c r="R49" s="48"/>
      <c r="S49" s="48"/>
      <c r="T49" s="48"/>
      <c r="U49" s="49"/>
    </row>
    <row r="50" spans="1:2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50" t="s">
        <v>54</v>
      </c>
      <c r="R50" s="51"/>
      <c r="S50" s="51"/>
      <c r="T50" s="52">
        <f>'v mode buck small signal'!V2/1000</f>
        <v>2.90723225851999</v>
      </c>
      <c r="U50" s="29" t="s">
        <v>49</v>
      </c>
    </row>
    <row r="51" spans="1:2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53" t="s">
        <v>55</v>
      </c>
      <c r="R51" s="54"/>
      <c r="S51" s="54"/>
      <c r="T51" s="55">
        <f>'v mode buck small signal'!V6/1000</f>
        <v>238.853502826433</v>
      </c>
      <c r="U51" s="33" t="s">
        <v>49</v>
      </c>
    </row>
    <row r="52" spans="1:2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53" t="s">
        <v>56</v>
      </c>
      <c r="R52" s="54"/>
      <c r="S52" s="54"/>
      <c r="T52" s="56" t="e">
        <f>'v mode buck small signal'!V7/1000</f>
        <v>#DIV/0!</v>
      </c>
      <c r="U52" s="33" t="s">
        <v>49</v>
      </c>
    </row>
    <row r="53" ht="14.25" spans="1:2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57" t="s">
        <v>57</v>
      </c>
      <c r="R53" s="58"/>
      <c r="S53" s="58"/>
      <c r="T53" s="59">
        <f>'v mode buck small signal'!V8/1000</f>
        <v>79.6178343550955</v>
      </c>
      <c r="U53" s="60" t="s">
        <v>49</v>
      </c>
    </row>
    <row r="54" spans="1:2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50" t="s">
        <v>58</v>
      </c>
      <c r="R54" s="51"/>
      <c r="S54" s="51"/>
      <c r="T54" s="61">
        <f>AMP!L10/1000</f>
        <v>0.932893952720188</v>
      </c>
      <c r="U54" s="29" t="s">
        <v>49</v>
      </c>
    </row>
    <row r="55" spans="1:2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3" t="s">
        <v>59</v>
      </c>
      <c r="R55" s="54"/>
      <c r="S55" s="54"/>
      <c r="T55" s="62">
        <f>AMP!L9/1000</f>
        <v>79.6178343949044</v>
      </c>
      <c r="U55" s="33" t="s">
        <v>49</v>
      </c>
    </row>
    <row r="56" spans="1:2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3" t="s">
        <v>60</v>
      </c>
      <c r="R56" s="54"/>
      <c r="S56" s="54"/>
      <c r="T56" s="62">
        <f>AMP!L11/1000</f>
        <v>160.828025477707</v>
      </c>
      <c r="U56" s="33" t="s">
        <v>49</v>
      </c>
    </row>
    <row r="57" spans="1:2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3" t="s">
        <v>61</v>
      </c>
      <c r="R57" s="54"/>
      <c r="S57" s="54"/>
      <c r="T57" s="63">
        <f>AMP!L13/1000</f>
        <v>4.44792370921254</v>
      </c>
      <c r="U57" s="33" t="s">
        <v>49</v>
      </c>
    </row>
    <row r="58" ht="14.25" spans="1:2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64" t="s">
        <v>62</v>
      </c>
      <c r="R58" s="65"/>
      <c r="S58" s="65"/>
      <c r="T58" s="66">
        <f>AMP!L12/1000</f>
        <v>1.59235668789809</v>
      </c>
      <c r="U58" s="67" t="s">
        <v>49</v>
      </c>
    </row>
    <row r="59" spans="1:2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8"/>
      <c r="U59" s="69"/>
    </row>
    <row r="60" spans="1:2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68"/>
      <c r="U60" s="69"/>
    </row>
    <row r="61" spans="1:2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68"/>
      <c r="U61" s="69"/>
    </row>
    <row r="62" spans="1:2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68"/>
      <c r="U62" s="69"/>
    </row>
    <row r="63" spans="1:2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68"/>
      <c r="U63" s="69"/>
    </row>
    <row r="64" spans="1:2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68"/>
      <c r="U64" s="69"/>
    </row>
    <row r="65" spans="1:2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68"/>
      <c r="U65" s="69"/>
    </row>
    <row r="66" spans="1:2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68"/>
      <c r="U66" s="69"/>
    </row>
    <row r="67" spans="1:21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68"/>
      <c r="U67" s="69"/>
    </row>
    <row r="68" spans="1:2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68"/>
      <c r="U68" s="69"/>
    </row>
    <row r="69" ht="14.25" spans="1:21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4"/>
      <c r="R69" s="75"/>
      <c r="S69" s="75"/>
      <c r="T69" s="75"/>
      <c r="U69" s="76"/>
    </row>
    <row r="70" spans="20:20">
      <c r="T70" s="19"/>
    </row>
    <row r="71" ht="14.25"/>
    <row r="72" spans="1:2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7" t="s">
        <v>63</v>
      </c>
      <c r="R72" s="78"/>
      <c r="S72" s="78"/>
      <c r="T72" s="79">
        <f>X29*1000000</f>
        <v>3.33333333333333</v>
      </c>
      <c r="U72" s="80" t="s">
        <v>64</v>
      </c>
    </row>
    <row r="73" spans="1:21">
      <c r="A73" s="68"/>
      <c r="Q73" s="81" t="s">
        <v>65</v>
      </c>
      <c r="R73" s="82"/>
      <c r="S73" s="82"/>
      <c r="T73" s="83">
        <f>X27</f>
        <v>0.12012</v>
      </c>
      <c r="U73" s="84"/>
    </row>
    <row r="74" spans="1:21">
      <c r="A74" s="68"/>
      <c r="Q74" s="81" t="s">
        <v>66</v>
      </c>
      <c r="R74" s="82"/>
      <c r="S74" s="82"/>
      <c r="T74" s="83">
        <f>X25</f>
        <v>1.2</v>
      </c>
      <c r="U74" s="84" t="s">
        <v>67</v>
      </c>
    </row>
    <row r="75" spans="1:21">
      <c r="A75" s="68"/>
      <c r="Q75" s="81" t="s">
        <v>68</v>
      </c>
      <c r="R75" s="82"/>
      <c r="S75" s="82"/>
      <c r="T75" s="83">
        <f>T74</f>
        <v>1.2</v>
      </c>
      <c r="U75" s="84" t="s">
        <v>67</v>
      </c>
    </row>
    <row r="76" spans="1:21">
      <c r="A76" s="68"/>
      <c r="Q76" s="81" t="s">
        <v>69</v>
      </c>
      <c r="R76" s="82"/>
      <c r="S76" s="82"/>
      <c r="T76" s="83">
        <f>X31</f>
        <v>2.96151976</v>
      </c>
      <c r="U76" s="84" t="s">
        <v>67</v>
      </c>
    </row>
    <row r="77" spans="1:21">
      <c r="A77" s="68"/>
      <c r="Q77" s="81" t="s">
        <v>70</v>
      </c>
      <c r="R77" s="82"/>
      <c r="S77" s="82"/>
      <c r="T77" s="85">
        <f>X32</f>
        <v>-0.56151976</v>
      </c>
      <c r="U77" s="84" t="s">
        <v>67</v>
      </c>
    </row>
    <row r="78" spans="1:21">
      <c r="A78" s="68"/>
      <c r="Q78" s="81" t="s">
        <v>71</v>
      </c>
      <c r="R78" s="82"/>
      <c r="S78" s="82"/>
      <c r="T78" s="83">
        <f>T76-T77</f>
        <v>3.52303952</v>
      </c>
      <c r="U78" s="84" t="s">
        <v>67</v>
      </c>
    </row>
    <row r="79" spans="1:21">
      <c r="A79" s="68"/>
      <c r="Q79" s="81" t="s">
        <v>72</v>
      </c>
      <c r="R79" s="82"/>
      <c r="S79" s="82"/>
      <c r="T79" s="86">
        <f>T75*SQRT(1+0.333*((T76-T77)/2/T75)^2)</f>
        <v>1.57266746993821</v>
      </c>
      <c r="U79" s="84" t="s">
        <v>67</v>
      </c>
    </row>
    <row r="80" spans="1:21">
      <c r="A80" s="68"/>
      <c r="Q80" s="81" t="s">
        <v>73</v>
      </c>
      <c r="R80" s="82"/>
      <c r="S80" s="82"/>
      <c r="T80" s="86">
        <f>SQRT(T73)*T79</f>
        <v>0.545060318200421</v>
      </c>
      <c r="U80" s="84" t="s">
        <v>67</v>
      </c>
    </row>
    <row r="81" spans="1:21">
      <c r="A81" s="68"/>
      <c r="Q81" s="81" t="s">
        <v>74</v>
      </c>
      <c r="R81" s="82"/>
      <c r="S81" s="82"/>
      <c r="T81" s="86">
        <f>SQRT(1-T73)*T79</f>
        <v>1.47519226561324</v>
      </c>
      <c r="U81" s="84" t="s">
        <v>67</v>
      </c>
    </row>
    <row r="82" spans="1:21">
      <c r="A82" s="68"/>
      <c r="Q82" s="81" t="s">
        <v>75</v>
      </c>
      <c r="R82" s="82"/>
      <c r="S82" s="82"/>
      <c r="T82" s="86">
        <f>Static!B71*1000</f>
        <v>15.1357413294665</v>
      </c>
      <c r="U82" s="84" t="s">
        <v>76</v>
      </c>
    </row>
    <row r="83" spans="1:21">
      <c r="A83" s="68"/>
      <c r="Q83" s="68"/>
      <c r="U83" s="69"/>
    </row>
    <row r="84" spans="1:21">
      <c r="A84" s="68"/>
      <c r="Q84" s="68"/>
      <c r="U84" s="69"/>
    </row>
    <row r="85" spans="1:21">
      <c r="A85" s="68"/>
      <c r="Q85" s="68"/>
      <c r="U85" s="69"/>
    </row>
    <row r="86" spans="1:21">
      <c r="A86" s="68"/>
      <c r="Q86" s="68"/>
      <c r="U86" s="69"/>
    </row>
    <row r="87" spans="1:21">
      <c r="A87" s="68"/>
      <c r="Q87" s="68"/>
      <c r="U87" s="69"/>
    </row>
    <row r="88" spans="1:21">
      <c r="A88" s="68"/>
      <c r="Q88" s="68"/>
      <c r="U88" s="69"/>
    </row>
    <row r="89" spans="1:21">
      <c r="A89" s="68"/>
      <c r="Q89" s="68"/>
      <c r="U89" s="69"/>
    </row>
    <row r="90" spans="1:21">
      <c r="A90" s="68"/>
      <c r="Q90" s="68"/>
      <c r="U90" s="69"/>
    </row>
    <row r="91" spans="1:21">
      <c r="A91" s="68"/>
      <c r="Q91" s="68"/>
      <c r="U91" s="69"/>
    </row>
    <row r="92" spans="1:21">
      <c r="A92" s="68"/>
      <c r="Q92" s="68"/>
      <c r="U92" s="69"/>
    </row>
    <row r="93" spans="1:21">
      <c r="A93" s="68"/>
      <c r="Q93" s="68"/>
      <c r="U93" s="69"/>
    </row>
    <row r="94" spans="1:21">
      <c r="A94" s="68"/>
      <c r="Q94" s="68"/>
      <c r="U94" s="69"/>
    </row>
    <row r="95" spans="1:21">
      <c r="A95" s="68"/>
      <c r="Q95" s="68"/>
      <c r="U95" s="69"/>
    </row>
    <row r="96" spans="1:21">
      <c r="A96" s="68"/>
      <c r="Q96" s="68"/>
      <c r="U96" s="69"/>
    </row>
    <row r="97" spans="1:21">
      <c r="A97" s="68"/>
      <c r="Q97" s="68"/>
      <c r="U97" s="69"/>
    </row>
    <row r="98" spans="1:21">
      <c r="A98" s="68"/>
      <c r="Q98" s="68"/>
      <c r="U98" s="69"/>
    </row>
    <row r="99" spans="1:21">
      <c r="A99" s="68"/>
      <c r="Q99" s="68"/>
      <c r="U99" s="69"/>
    </row>
    <row r="100" spans="1:21">
      <c r="A100" s="68"/>
      <c r="Q100" s="68"/>
      <c r="U100" s="69"/>
    </row>
    <row r="101" spans="1:21">
      <c r="A101" s="68"/>
      <c r="Q101" s="68"/>
      <c r="U101" s="69"/>
    </row>
    <row r="102" spans="1:21">
      <c r="A102" s="68"/>
      <c r="Q102" s="68"/>
      <c r="U102" s="69"/>
    </row>
    <row r="103" spans="1:21">
      <c r="A103" s="68"/>
      <c r="Q103" s="68"/>
      <c r="U103" s="69"/>
    </row>
    <row r="104" spans="1:21">
      <c r="A104" s="68"/>
      <c r="Q104" s="68"/>
      <c r="U104" s="69"/>
    </row>
    <row r="105" spans="1:21">
      <c r="A105" s="68"/>
      <c r="Q105" s="68"/>
      <c r="U105" s="69"/>
    </row>
    <row r="106" spans="1:21">
      <c r="A106" s="68"/>
      <c r="Q106" s="68"/>
      <c r="U106" s="69"/>
    </row>
    <row r="107" spans="1:21">
      <c r="A107" s="68"/>
      <c r="Q107" s="68"/>
      <c r="U107" s="69"/>
    </row>
    <row r="108" ht="14.25" spans="1:21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4"/>
      <c r="R108" s="75"/>
      <c r="S108" s="75"/>
      <c r="T108" s="75"/>
      <c r="U108" s="76"/>
    </row>
  </sheetData>
  <sheetProtection algorithmName="SHA-512" hashValue="azxZx9Gdtq7XewyyAVdsOM/WtKcIV6N591ckd5JUTa+czhMLkFQRIeTTpVWZiKXXNvHb37GADLIeKPa5H0ZCMg==" saltValue="NoMq/YFqbgZnvIVQDJtxEg==" spinCount="100000" sheet="1" objects="1" scenarios="1"/>
  <mergeCells count="19">
    <mergeCell ref="A38:U38"/>
    <mergeCell ref="Q39:S39"/>
    <mergeCell ref="Q40:S40"/>
    <mergeCell ref="Q41:U41"/>
    <mergeCell ref="Q42:S42"/>
    <mergeCell ref="Q49:U49"/>
    <mergeCell ref="Q50:S50"/>
    <mergeCell ref="Q72:S72"/>
    <mergeCell ref="Q73:S73"/>
    <mergeCell ref="Q74:S74"/>
    <mergeCell ref="Q75:S75"/>
    <mergeCell ref="Q76:S76"/>
    <mergeCell ref="Q77:S77"/>
    <mergeCell ref="Q78:S78"/>
    <mergeCell ref="Q79:S79"/>
    <mergeCell ref="Q82:S82"/>
    <mergeCell ref="A1:U37"/>
    <mergeCell ref="A39:P69"/>
    <mergeCell ref="Q43:U48"/>
  </mergeCells>
  <pageMargins left="0.7" right="0.7" top="0.75" bottom="0.75" header="0.3" footer="0.3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1028" r:id="rId3">
          <controlPr defaultSize="0" r:id="rId4">
            <anchor moveWithCells="1">
              <from>
                <xdr:col>9</xdr:col>
                <xdr:colOff>30480</xdr:colOff>
                <xdr:row>5</xdr:row>
                <xdr:rowOff>45720</xdr:rowOff>
              </from>
              <to>
                <xdr:col>9</xdr:col>
                <xdr:colOff>495300</xdr:colOff>
                <xdr:row>6</xdr:row>
                <xdr:rowOff>144780</xdr:rowOff>
              </to>
            </anchor>
          </controlPr>
        </control>
      </mc:Choice>
      <mc:Fallback>
        <control shapeId="1028" r:id="rId3"/>
      </mc:Fallback>
    </mc:AlternateContent>
    <mc:AlternateContent xmlns:mc="http://schemas.openxmlformats.org/markup-compatibility/2006">
      <mc:Choice Requires="x14">
        <control shapeId="1029" r:id="rId5">
          <controlPr defaultSize="0" r:id="rId6">
            <anchor moveWithCells="1">
              <from>
                <xdr:col>2</xdr:col>
                <xdr:colOff>121920</xdr:colOff>
                <xdr:row>9</xdr:row>
                <xdr:rowOff>0</xdr:rowOff>
              </from>
              <to>
                <xdr:col>2</xdr:col>
                <xdr:colOff>579120</xdr:colOff>
                <xdr:row>10</xdr:row>
                <xdr:rowOff>99060</xdr:rowOff>
              </to>
            </anchor>
          </controlPr>
        </control>
      </mc:Choice>
      <mc:Fallback>
        <control shapeId="1029" r:id="rId5"/>
      </mc:Fallback>
    </mc:AlternateContent>
    <mc:AlternateContent xmlns:mc="http://schemas.openxmlformats.org/markup-compatibility/2006">
      <mc:Choice Requires="x14">
        <control shapeId="1031" r:id="rId7">
          <controlPr defaultSize="0" r:id="rId8">
            <anchor moveWithCells="1">
              <from>
                <xdr:col>11</xdr:col>
                <xdr:colOff>525780</xdr:colOff>
                <xdr:row>11</xdr:row>
                <xdr:rowOff>137160</xdr:rowOff>
              </from>
              <to>
                <xdr:col>12</xdr:col>
                <xdr:colOff>396240</xdr:colOff>
                <xdr:row>13</xdr:row>
                <xdr:rowOff>60960</xdr:rowOff>
              </to>
            </anchor>
          </controlPr>
        </control>
      </mc:Choice>
      <mc:Fallback>
        <control shapeId="1031" r:id="rId7"/>
      </mc:Fallback>
    </mc:AlternateContent>
    <mc:AlternateContent xmlns:mc="http://schemas.openxmlformats.org/markup-compatibility/2006">
      <mc:Choice Requires="x14">
        <control shapeId="1033" r:id="rId9">
          <controlPr defaultSize="0" r:id="rId10">
            <anchor moveWithCells="1">
              <from>
                <xdr:col>11</xdr:col>
                <xdr:colOff>525780</xdr:colOff>
                <xdr:row>9</xdr:row>
                <xdr:rowOff>160020</xdr:rowOff>
              </from>
              <to>
                <xdr:col>12</xdr:col>
                <xdr:colOff>396240</xdr:colOff>
                <xdr:row>11</xdr:row>
                <xdr:rowOff>83820</xdr:rowOff>
              </to>
            </anchor>
          </controlPr>
        </control>
      </mc:Choice>
      <mc:Fallback>
        <control shapeId="1033" r:id="rId9"/>
      </mc:Fallback>
    </mc:AlternateContent>
    <mc:AlternateContent xmlns:mc="http://schemas.openxmlformats.org/markup-compatibility/2006">
      <mc:Choice Requires="x14">
        <control shapeId="1034" r:id="rId11">
          <controlPr defaultSize="0" r:id="rId12">
            <anchor moveWithCells="1">
              <from>
                <xdr:col>10</xdr:col>
                <xdr:colOff>30480</xdr:colOff>
                <xdr:row>10</xdr:row>
                <xdr:rowOff>0</xdr:rowOff>
              </from>
              <to>
                <xdr:col>10</xdr:col>
                <xdr:colOff>510540</xdr:colOff>
                <xdr:row>11</xdr:row>
                <xdr:rowOff>114300</xdr:rowOff>
              </to>
            </anchor>
          </controlPr>
        </control>
      </mc:Choice>
      <mc:Fallback>
        <control shapeId="1034" r:id="rId11"/>
      </mc:Fallback>
    </mc:AlternateContent>
    <mc:AlternateContent xmlns:mc="http://schemas.openxmlformats.org/markup-compatibility/2006">
      <mc:Choice Requires="x14">
        <control shapeId="1035" r:id="rId13">
          <controlPr defaultSize="0" r:id="rId14">
            <anchor moveWithCells="1">
              <from>
                <xdr:col>10</xdr:col>
                <xdr:colOff>30480</xdr:colOff>
                <xdr:row>11</xdr:row>
                <xdr:rowOff>137160</xdr:rowOff>
              </from>
              <to>
                <xdr:col>10</xdr:col>
                <xdr:colOff>510540</xdr:colOff>
                <xdr:row>13</xdr:row>
                <xdr:rowOff>60960</xdr:rowOff>
              </to>
            </anchor>
          </controlPr>
        </control>
      </mc:Choice>
      <mc:Fallback>
        <control shapeId="1035" r:id="rId13"/>
      </mc:Fallback>
    </mc:AlternateContent>
    <mc:AlternateContent xmlns:mc="http://schemas.openxmlformats.org/markup-compatibility/2006">
      <mc:Choice Requires="x14">
        <control shapeId="1036" r:id="rId15">
          <controlPr defaultSize="0" r:id="rId16">
            <anchor moveWithCells="1">
              <from>
                <xdr:col>13</xdr:col>
                <xdr:colOff>304800</xdr:colOff>
                <xdr:row>9</xdr:row>
                <xdr:rowOff>160020</xdr:rowOff>
              </from>
              <to>
                <xdr:col>14</xdr:col>
                <xdr:colOff>175260</xdr:colOff>
                <xdr:row>11</xdr:row>
                <xdr:rowOff>83820</xdr:rowOff>
              </to>
            </anchor>
          </controlPr>
        </control>
      </mc:Choice>
      <mc:Fallback>
        <control shapeId="1036" r:id="rId15"/>
      </mc:Fallback>
    </mc:AlternateContent>
    <mc:AlternateContent xmlns:mc="http://schemas.openxmlformats.org/markup-compatibility/2006">
      <mc:Choice Requires="x14">
        <control shapeId="1037" r:id="rId17">
          <controlPr defaultSize="0" r:id="rId18">
            <anchor moveWithCells="1">
              <from>
                <xdr:col>12</xdr:col>
                <xdr:colOff>289560</xdr:colOff>
                <xdr:row>15</xdr:row>
                <xdr:rowOff>121920</xdr:rowOff>
              </from>
              <to>
                <xdr:col>13</xdr:col>
                <xdr:colOff>160020</xdr:colOff>
                <xdr:row>17</xdr:row>
                <xdr:rowOff>45720</xdr:rowOff>
              </to>
            </anchor>
          </controlPr>
        </control>
      </mc:Choice>
      <mc:Fallback>
        <control shapeId="1037" r:id="rId17"/>
      </mc:Fallback>
    </mc:AlternateContent>
    <mc:AlternateContent xmlns:mc="http://schemas.openxmlformats.org/markup-compatibility/2006">
      <mc:Choice Requires="x14">
        <control shapeId="1038" r:id="rId19">
          <controlPr defaultSize="0" r:id="rId20">
            <anchor moveWithCells="1">
              <from>
                <xdr:col>11</xdr:col>
                <xdr:colOff>495300</xdr:colOff>
                <xdr:row>19</xdr:row>
                <xdr:rowOff>38100</xdr:rowOff>
              </from>
              <to>
                <xdr:col>12</xdr:col>
                <xdr:colOff>365760</xdr:colOff>
                <xdr:row>20</xdr:row>
                <xdr:rowOff>137160</xdr:rowOff>
              </to>
            </anchor>
          </controlPr>
        </control>
      </mc:Choice>
      <mc:Fallback>
        <control shapeId="1038" r:id="rId19"/>
      </mc:Fallback>
    </mc:AlternateContent>
    <mc:AlternateContent xmlns:mc="http://schemas.openxmlformats.org/markup-compatibility/2006">
      <mc:Choice Requires="x14">
        <control shapeId="1039" r:id="rId21">
          <controlPr defaultSize="0" r:id="rId22">
            <anchor moveWithCells="1">
              <from>
                <xdr:col>13</xdr:col>
                <xdr:colOff>198120</xdr:colOff>
                <xdr:row>19</xdr:row>
                <xdr:rowOff>30480</xdr:rowOff>
              </from>
              <to>
                <xdr:col>14</xdr:col>
                <xdr:colOff>68580</xdr:colOff>
                <xdr:row>20</xdr:row>
                <xdr:rowOff>129540</xdr:rowOff>
              </to>
            </anchor>
          </controlPr>
        </control>
      </mc:Choice>
      <mc:Fallback>
        <control shapeId="1039" r:id="rId21"/>
      </mc:Fallback>
    </mc:AlternateContent>
    <mc:AlternateContent xmlns:mc="http://schemas.openxmlformats.org/markup-compatibility/2006">
      <mc:Choice Requires="x14">
        <control shapeId="1040" r:id="rId23">
          <controlPr defaultSize="0" r:id="rId24">
            <anchor moveWithCells="1">
              <from>
                <xdr:col>15</xdr:col>
                <xdr:colOff>426720</xdr:colOff>
                <xdr:row>13</xdr:row>
                <xdr:rowOff>0</xdr:rowOff>
              </from>
              <to>
                <xdr:col>16</xdr:col>
                <xdr:colOff>297180</xdr:colOff>
                <xdr:row>14</xdr:row>
                <xdr:rowOff>99060</xdr:rowOff>
              </to>
            </anchor>
          </controlPr>
        </control>
      </mc:Choice>
      <mc:Fallback>
        <control shapeId="1040" r:id="rId23"/>
      </mc:Fallback>
    </mc:AlternateContent>
    <mc:AlternateContent xmlns:mc="http://schemas.openxmlformats.org/markup-compatibility/2006">
      <mc:Choice Requires="x14">
        <control shapeId="1041" r:id="rId25">
          <controlPr defaultSize="0" r:id="rId26">
            <anchor moveWithCells="1">
              <from>
                <xdr:col>18</xdr:col>
                <xdr:colOff>388620</xdr:colOff>
                <xdr:row>10</xdr:row>
                <xdr:rowOff>83820</xdr:rowOff>
              </from>
              <to>
                <xdr:col>19</xdr:col>
                <xdr:colOff>266700</xdr:colOff>
                <xdr:row>12</xdr:row>
                <xdr:rowOff>7620</xdr:rowOff>
              </to>
            </anchor>
          </controlPr>
        </control>
      </mc:Choice>
      <mc:Fallback>
        <control shapeId="1041" r:id="rId25"/>
      </mc:Fallback>
    </mc:AlternateContent>
    <mc:AlternateContent xmlns:mc="http://schemas.openxmlformats.org/markup-compatibility/2006">
      <mc:Choice Requires="x14">
        <control shapeId="1042" r:id="rId27">
          <controlPr defaultSize="0" r:id="rId28">
            <anchor moveWithCells="1">
              <from>
                <xdr:col>18</xdr:col>
                <xdr:colOff>381000</xdr:colOff>
                <xdr:row>15</xdr:row>
                <xdr:rowOff>45720</xdr:rowOff>
              </from>
              <to>
                <xdr:col>19</xdr:col>
                <xdr:colOff>259080</xdr:colOff>
                <xdr:row>16</xdr:row>
                <xdr:rowOff>144780</xdr:rowOff>
              </to>
            </anchor>
          </controlPr>
        </control>
      </mc:Choice>
      <mc:Fallback>
        <control shapeId="1042" r:id="rId27"/>
      </mc:Fallback>
    </mc:AlternateContent>
    <mc:AlternateContent xmlns:mc="http://schemas.openxmlformats.org/markup-compatibility/2006">
      <mc:Choice Requires="x14">
        <control shapeId="1043" r:id="rId29">
          <controlPr defaultSize="0" r:id="rId30">
            <anchor moveWithCells="1">
              <from>
                <xdr:col>15</xdr:col>
                <xdr:colOff>464820</xdr:colOff>
                <xdr:row>28</xdr:row>
                <xdr:rowOff>0</xdr:rowOff>
              </from>
              <to>
                <xdr:col>16</xdr:col>
                <xdr:colOff>335280</xdr:colOff>
                <xdr:row>29</xdr:row>
                <xdr:rowOff>99060</xdr:rowOff>
              </to>
            </anchor>
          </controlPr>
        </control>
      </mc:Choice>
      <mc:Fallback>
        <control shapeId="1043" r:id="rId29"/>
      </mc:Fallback>
    </mc:AlternateContent>
    <mc:AlternateContent xmlns:mc="http://schemas.openxmlformats.org/markup-compatibility/2006">
      <mc:Choice Requires="x14">
        <control shapeId="1044" r:id="rId31">
          <controlPr defaultSize="0" r:id="rId32">
            <anchor moveWithCells="1">
              <from>
                <xdr:col>9</xdr:col>
                <xdr:colOff>22860</xdr:colOff>
                <xdr:row>28</xdr:row>
                <xdr:rowOff>60960</xdr:rowOff>
              </from>
              <to>
                <xdr:col>9</xdr:col>
                <xdr:colOff>502920</xdr:colOff>
                <xdr:row>29</xdr:row>
                <xdr:rowOff>160020</xdr:rowOff>
              </to>
            </anchor>
          </controlPr>
        </control>
      </mc:Choice>
      <mc:Fallback>
        <control shapeId="1044" r:id="rId31"/>
      </mc:Fallback>
    </mc:AlternateContent>
    <mc:AlternateContent xmlns:mc="http://schemas.openxmlformats.org/markup-compatibility/2006">
      <mc:Choice Requires="x14">
        <control shapeId="1045" r:id="rId33">
          <controlPr defaultSize="0" r:id="rId34">
            <anchor moveWithCells="1">
              <from>
                <xdr:col>8</xdr:col>
                <xdr:colOff>266700</xdr:colOff>
                <xdr:row>20</xdr:row>
                <xdr:rowOff>60960</xdr:rowOff>
              </from>
              <to>
                <xdr:col>9</xdr:col>
                <xdr:colOff>137160</xdr:colOff>
                <xdr:row>21</xdr:row>
                <xdr:rowOff>160020</xdr:rowOff>
              </to>
            </anchor>
          </controlPr>
        </control>
      </mc:Choice>
      <mc:Fallback>
        <control shapeId="1045" r:id="rId33"/>
      </mc:Fallback>
    </mc:AlternateContent>
    <mc:AlternateContent xmlns:mc="http://schemas.openxmlformats.org/markup-compatibility/2006">
      <mc:Choice Requires="x14">
        <control shapeId="1046" r:id="rId35">
          <controlPr defaultSize="0" r:id="rId36">
            <anchor moveWithCells="1">
              <from>
                <xdr:col>15</xdr:col>
                <xdr:colOff>182880</xdr:colOff>
                <xdr:row>2</xdr:row>
                <xdr:rowOff>114300</xdr:rowOff>
              </from>
              <to>
                <xdr:col>16</xdr:col>
                <xdr:colOff>53340</xdr:colOff>
                <xdr:row>4</xdr:row>
                <xdr:rowOff>38100</xdr:rowOff>
              </to>
            </anchor>
          </controlPr>
        </control>
      </mc:Choice>
      <mc:Fallback>
        <control shapeId="1046" r:id="rId35"/>
      </mc:Fallback>
    </mc:AlternateContent>
    <mc:AlternateContent xmlns:mc="http://schemas.openxmlformats.org/markup-compatibility/2006">
      <mc:Choice Requires="x14">
        <control shapeId="1047" r:id="rId37">
          <controlPr defaultSize="0" r:id="rId38">
            <anchor moveWithCells="1">
              <from>
                <xdr:col>14</xdr:col>
                <xdr:colOff>160020</xdr:colOff>
                <xdr:row>29</xdr:row>
                <xdr:rowOff>0</xdr:rowOff>
              </from>
              <to>
                <xdr:col>15</xdr:col>
                <xdr:colOff>30480</xdr:colOff>
                <xdr:row>30</xdr:row>
                <xdr:rowOff>99060</xdr:rowOff>
              </to>
            </anchor>
          </controlPr>
        </control>
      </mc:Choice>
      <mc:Fallback>
        <control shapeId="1047" r:id="rId37"/>
      </mc:Fallback>
    </mc:AlternateContent>
    <mc:AlternateContent xmlns:mc="http://schemas.openxmlformats.org/markup-compatibility/2006">
      <mc:Choice Requires="x14">
        <control shapeId="1050" r:id="rId39">
          <controlPr defaultSize="0" r:id="rId40">
            <anchor moveWithCells="1">
              <from>
                <xdr:col>5</xdr:col>
                <xdr:colOff>297180</xdr:colOff>
                <xdr:row>1</xdr:row>
                <xdr:rowOff>91440</xdr:rowOff>
              </from>
              <to>
                <xdr:col>6</xdr:col>
                <xdr:colOff>167640</xdr:colOff>
                <xdr:row>3</xdr:row>
                <xdr:rowOff>15240</xdr:rowOff>
              </to>
            </anchor>
          </controlPr>
        </control>
      </mc:Choice>
      <mc:Fallback>
        <control shapeId="1050" r:id="rId39"/>
      </mc:Fallback>
    </mc:AlternateContent>
    <mc:AlternateContent xmlns:mc="http://schemas.openxmlformats.org/markup-compatibility/2006">
      <mc:Choice Requires="x14">
        <control shapeId="1051" r:id="rId41">
          <controlPr defaultSize="0" r:id="rId42">
            <anchor moveWithCells="1">
              <from>
                <xdr:col>9</xdr:col>
                <xdr:colOff>22860</xdr:colOff>
                <xdr:row>7</xdr:row>
                <xdr:rowOff>30480</xdr:rowOff>
              </from>
              <to>
                <xdr:col>9</xdr:col>
                <xdr:colOff>487680</xdr:colOff>
                <xdr:row>8</xdr:row>
                <xdr:rowOff>129540</xdr:rowOff>
              </to>
            </anchor>
          </controlPr>
        </control>
      </mc:Choice>
      <mc:Fallback>
        <control shapeId="1051" r:id="rId41"/>
      </mc:Fallback>
    </mc:AlternateContent>
    <mc:AlternateContent xmlns:mc="http://schemas.openxmlformats.org/markup-compatibility/2006">
      <mc:Choice Requires="x14">
        <control shapeId="1052" r:id="rId43">
          <controlPr defaultSize="0" r:id="rId44">
            <anchor moveWithCells="1">
              <from>
                <xdr:col>5</xdr:col>
                <xdr:colOff>281940</xdr:colOff>
                <xdr:row>5</xdr:row>
                <xdr:rowOff>121920</xdr:rowOff>
              </from>
              <to>
                <xdr:col>6</xdr:col>
                <xdr:colOff>137160</xdr:colOff>
                <xdr:row>7</xdr:row>
                <xdr:rowOff>45720</xdr:rowOff>
              </to>
            </anchor>
          </controlPr>
        </control>
      </mc:Choice>
      <mc:Fallback>
        <control shapeId="1052" r:id="rId43"/>
      </mc:Fallback>
    </mc:AlternateContent>
    <mc:AlternateContent xmlns:mc="http://schemas.openxmlformats.org/markup-compatibility/2006">
      <mc:Choice Requires="x14">
        <control shapeId="1053" name="Check Box 29" r:id="rId45">
          <controlPr defaultSize="0">
            <anchor moveWithCells="1">
              <from>
                <xdr:col>1</xdr:col>
                <xdr:colOff>449580</xdr:colOff>
                <xdr:row>38</xdr:row>
                <xdr:rowOff>144780</xdr:rowOff>
              </from>
              <to>
                <xdr:col>3</xdr:col>
                <xdr:colOff>129540</xdr:colOff>
                <xdr:row>40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name="Check Box 30" r:id="rId46">
          <controlPr defaultSize="0">
            <anchor moveWithCells="1">
              <from>
                <xdr:col>3</xdr:col>
                <xdr:colOff>312420</xdr:colOff>
                <xdr:row>38</xdr:row>
                <xdr:rowOff>144780</xdr:rowOff>
              </from>
              <to>
                <xdr:col>4</xdr:col>
                <xdr:colOff>601980</xdr:colOff>
                <xdr:row>40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name="Check Box 31" r:id="rId47">
          <controlPr defaultSize="0">
            <anchor moveWithCells="1">
              <from>
                <xdr:col>5</xdr:col>
                <xdr:colOff>160020</xdr:colOff>
                <xdr:row>38</xdr:row>
                <xdr:rowOff>144780</xdr:rowOff>
              </from>
              <to>
                <xdr:col>6</xdr:col>
                <xdr:colOff>449580</xdr:colOff>
                <xdr:row>40</xdr:row>
                <xdr:rowOff>53340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workbookViewId="0">
      <selection activeCell="J16" sqref="J16"/>
    </sheetView>
  </sheetViews>
  <sheetFormatPr defaultColWidth="9" defaultRowHeight="13.5"/>
  <cols>
    <col min="2" max="2" width="10.3333333333333" customWidth="1"/>
  </cols>
  <sheetData>
    <row r="1" spans="2:7">
      <c r="B1">
        <f>'Voltage Mode Buck'!X19*1000</f>
        <v>300000</v>
      </c>
      <c r="D1" s="5">
        <v>0</v>
      </c>
      <c r="E1" s="5">
        <f>ROUND('Voltage Mode Buck'!X1,2)</f>
        <v>100</v>
      </c>
      <c r="F1" s="5"/>
      <c r="G1" s="5">
        <f>'Voltage Mode Buck'!X32</f>
        <v>-0.56151976</v>
      </c>
    </row>
    <row r="2" spans="4:7">
      <c r="D2" s="5">
        <v>0</v>
      </c>
      <c r="E2" s="5">
        <f>E1</f>
        <v>100</v>
      </c>
      <c r="F2" s="5"/>
      <c r="G2" s="5">
        <f>G1</f>
        <v>-0.56151976</v>
      </c>
    </row>
    <row r="3" spans="4:7">
      <c r="D3" s="5">
        <f>'Voltage Mode Buck'!X27*'Voltage Mode Buck'!X29</f>
        <v>4.004e-7</v>
      </c>
      <c r="E3" s="5">
        <f>E2</f>
        <v>100</v>
      </c>
      <c r="F3" s="5"/>
      <c r="G3" s="5">
        <f>'Voltage Mode Buck'!X31</f>
        <v>2.96151976</v>
      </c>
    </row>
    <row r="4" spans="4:7">
      <c r="D4" s="5">
        <f>D3</f>
        <v>4.004e-7</v>
      </c>
      <c r="E4" s="5">
        <v>0</v>
      </c>
      <c r="F4" s="5"/>
      <c r="G4" s="5">
        <f>G3</f>
        <v>2.96151976</v>
      </c>
    </row>
    <row r="5" spans="4:7">
      <c r="D5" s="5">
        <f>'Voltage Mode Buck'!X29</f>
        <v>3.33333333333333e-6</v>
      </c>
      <c r="E5" s="5">
        <v>0</v>
      </c>
      <c r="F5" s="5"/>
      <c r="G5" s="5">
        <f>G2</f>
        <v>-0.56151976</v>
      </c>
    </row>
    <row r="6" spans="4:7">
      <c r="D6" s="5">
        <f>D5</f>
        <v>3.33333333333333e-6</v>
      </c>
      <c r="E6" s="5">
        <f>E1</f>
        <v>100</v>
      </c>
      <c r="F6" s="5"/>
      <c r="G6" s="5">
        <f>G2</f>
        <v>-0.56151976</v>
      </c>
    </row>
    <row r="7" spans="4:7">
      <c r="D7" s="5">
        <f>D5+'Voltage Mode Buck'!X27*'Voltage Mode Buck'!X29</f>
        <v>3.73373333333333e-6</v>
      </c>
      <c r="E7" s="5">
        <f>E6</f>
        <v>100</v>
      </c>
      <c r="F7" s="5"/>
      <c r="G7" s="5">
        <f>G3</f>
        <v>2.96151976</v>
      </c>
    </row>
    <row r="8" spans="4:7">
      <c r="D8" s="5">
        <f>D7</f>
        <v>3.73373333333333e-6</v>
      </c>
      <c r="E8" s="5">
        <v>0</v>
      </c>
      <c r="F8" s="5"/>
      <c r="G8" s="5">
        <f>G3</f>
        <v>2.96151976</v>
      </c>
    </row>
    <row r="9" spans="4:7">
      <c r="D9" s="5">
        <f>2*'Voltage Mode Buck'!X29</f>
        <v>6.66666666666667e-6</v>
      </c>
      <c r="E9" s="5">
        <f>E8</f>
        <v>0</v>
      </c>
      <c r="F9" s="5"/>
      <c r="G9" s="5">
        <f>G5</f>
        <v>-0.56151976</v>
      </c>
    </row>
    <row r="10" spans="4:7">
      <c r="D10" s="5">
        <f>D9</f>
        <v>6.66666666666667e-6</v>
      </c>
      <c r="E10" s="5">
        <f>E1</f>
        <v>100</v>
      </c>
      <c r="F10" s="5"/>
      <c r="G10" s="5">
        <f>G5</f>
        <v>-0.56151976</v>
      </c>
    </row>
    <row r="11" spans="4:7">
      <c r="D11" s="5">
        <f>D9+'Voltage Mode Buck'!X27*'Voltage Mode Buck'!X29</f>
        <v>7.06706666666667e-6</v>
      </c>
      <c r="E11" s="5">
        <f>E10</f>
        <v>100</v>
      </c>
      <c r="F11" s="5"/>
      <c r="G11" s="5">
        <f>G8</f>
        <v>2.96151976</v>
      </c>
    </row>
    <row r="12" spans="4:7">
      <c r="D12" s="5">
        <f>D11</f>
        <v>7.06706666666667e-6</v>
      </c>
      <c r="E12" s="5">
        <v>0</v>
      </c>
      <c r="F12" s="5"/>
      <c r="G12" s="5">
        <f>G8</f>
        <v>2.96151976</v>
      </c>
    </row>
    <row r="13" spans="4:7">
      <c r="D13" s="5">
        <f>3*'Voltage Mode Buck'!X29</f>
        <v>1e-5</v>
      </c>
      <c r="E13" s="5">
        <f>0</f>
        <v>0</v>
      </c>
      <c r="F13" s="5"/>
      <c r="G13" s="5">
        <f>G9</f>
        <v>-0.56151976</v>
      </c>
    </row>
    <row r="68" ht="27" spans="1:10">
      <c r="A68" s="6" t="s">
        <v>77</v>
      </c>
      <c r="B68" s="7"/>
      <c r="C68" s="6"/>
      <c r="D68" s="6"/>
      <c r="E68" s="6"/>
      <c r="F68" s="6"/>
      <c r="G68" s="6"/>
      <c r="H68" s="6"/>
      <c r="I68" s="6"/>
      <c r="J68" s="6"/>
    </row>
    <row r="69" ht="40.5" spans="1:10">
      <c r="A69" s="6" t="s">
        <v>78</v>
      </c>
      <c r="B69" s="7">
        <f>'Voltage Mode Buck'!T76-'Voltage Mode Buck'!T77</f>
        <v>3.52303952</v>
      </c>
      <c r="C69" s="6" t="s">
        <v>67</v>
      </c>
      <c r="D69" s="6"/>
      <c r="E69" s="6" t="s">
        <v>79</v>
      </c>
      <c r="F69" s="6">
        <f>'v mode buck small signal'!Q6</f>
        <v>0.0001000000001</v>
      </c>
      <c r="G69" s="6" t="s">
        <v>80</v>
      </c>
      <c r="H69" s="6" t="s">
        <v>81</v>
      </c>
      <c r="I69" s="6">
        <f>'v mode buck small signal'!Q7</f>
        <v>0.0002000000001</v>
      </c>
      <c r="J69" s="6" t="s">
        <v>80</v>
      </c>
    </row>
    <row r="70" ht="81" spans="1:10">
      <c r="A70" s="6" t="s">
        <v>82</v>
      </c>
      <c r="B70" s="7">
        <f>B69/1.414</f>
        <v>2.49154138613861</v>
      </c>
      <c r="C70" s="6" t="s">
        <v>67</v>
      </c>
      <c r="D70" s="6"/>
      <c r="E70" s="6" t="s">
        <v>83</v>
      </c>
      <c r="F70" s="6">
        <f>'v mode buck small signal'!Q8</f>
        <v>0</v>
      </c>
      <c r="G70" s="6" t="s">
        <v>84</v>
      </c>
      <c r="H70" s="6" t="s">
        <v>85</v>
      </c>
      <c r="I70" s="6">
        <f>'v mode buck small signal'!Q9</f>
        <v>0.01</v>
      </c>
      <c r="J70" s="6" t="s">
        <v>84</v>
      </c>
    </row>
    <row r="71" ht="27" spans="1:10">
      <c r="A71" s="6" t="s">
        <v>86</v>
      </c>
      <c r="B71" s="7">
        <f>1.414*B70*F71</f>
        <v>0.0151357413294665</v>
      </c>
      <c r="C71" s="6" t="s">
        <v>87</v>
      </c>
      <c r="D71" s="6"/>
      <c r="E71" s="6" t="s">
        <v>88</v>
      </c>
      <c r="F71" s="6">
        <f>SQRT(F70^2+(1/(6.28*B1*F69))^2)*SQRT(I70^2+(1/(6.28*B1*I69))^2)/SQRT(((1/F69+1/I69)/6.28/B1)^2+(F70+I70)^2)</f>
        <v>0.00429621673090584</v>
      </c>
      <c r="G71" s="6" t="s">
        <v>84</v>
      </c>
      <c r="H71" s="6"/>
      <c r="I71" s="6"/>
      <c r="J71" s="6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K1:AB452"/>
  <sheetViews>
    <sheetView topLeftCell="L444" workbookViewId="0">
      <selection activeCell="L22" sqref="L22"/>
    </sheetView>
  </sheetViews>
  <sheetFormatPr defaultColWidth="9" defaultRowHeight="13.5"/>
  <cols>
    <col min="12" max="12" width="12" customWidth="1"/>
    <col min="19" max="19" width="13.8833333333333" customWidth="1"/>
    <col min="20" max="20" width="14.4416666666667" customWidth="1"/>
    <col min="21" max="21" width="15.1083333333333" customWidth="1"/>
    <col min="22" max="22" width="22" customWidth="1"/>
    <col min="23" max="23" width="28" customWidth="1"/>
    <col min="24" max="24" width="32.8833333333333" customWidth="1"/>
  </cols>
  <sheetData>
    <row r="1" spans="11:28">
      <c r="K1" t="s">
        <v>89</v>
      </c>
      <c r="L1" s="1">
        <f>'Voltage Mode Buck'!X8*1000</f>
        <v>16900</v>
      </c>
      <c r="P1" t="s">
        <v>90</v>
      </c>
      <c r="Q1" t="s">
        <v>91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92</v>
      </c>
      <c r="AA1" t="s">
        <v>100</v>
      </c>
      <c r="AB1" t="s">
        <v>51</v>
      </c>
    </row>
    <row r="2" spans="11:28">
      <c r="K2" t="s">
        <v>101</v>
      </c>
      <c r="L2" s="1">
        <f>'Voltage Mode Buck'!X13*1000</f>
        <v>10000</v>
      </c>
      <c r="P2">
        <v>0.01</v>
      </c>
      <c r="Q2">
        <v>10</v>
      </c>
      <c r="R2">
        <f>6.28*Q2</f>
        <v>62.8</v>
      </c>
      <c r="S2" t="str">
        <f>COMPLEX(1,R2*L$2*L$4)</f>
        <v>1+0.00628i</v>
      </c>
      <c r="T2" t="str">
        <f>COMPLEX(1,(L$1+L$3)*R2*L$6)</f>
        <v>1+0.00224824i</v>
      </c>
      <c r="U2" t="str">
        <f>COMPLEX(0,(L$4+L$5)*L$1*R2)</f>
        <v>0.010719332i</v>
      </c>
      <c r="V2" t="str">
        <f>COMPLEX(1,L$3*L$6*R2)</f>
        <v>1+0.0001256i</v>
      </c>
      <c r="W2" t="str">
        <f>COMPLEX(1,L$2*L$4*L$5*R2/(L$4+L$5))</f>
        <v>1+0.0000621782178217822i</v>
      </c>
      <c r="X2" t="str">
        <f>IMDIV(IMPRODUCT(S2,T2),IMPRODUCT(U2,V2,W2))</f>
        <v>0.778076861784651-93.2882249584011i</v>
      </c>
      <c r="Y2">
        <f>IMABS(X2)</f>
        <v>93.2914697037843</v>
      </c>
      <c r="Z2">
        <f>IMARGUMENT(X2)</f>
        <v>-1.5624559513557</v>
      </c>
      <c r="AA2">
        <f>20*LOG(Y2)</f>
        <v>39.3968386991654</v>
      </c>
      <c r="AB2">
        <f>DEGREES(Z2)+180</f>
        <v>90.4778683122204</v>
      </c>
    </row>
    <row r="3" spans="11:28">
      <c r="K3" t="s">
        <v>102</v>
      </c>
      <c r="L3" s="1">
        <f>'Voltage Mode Buck'!X11*1000</f>
        <v>1000</v>
      </c>
      <c r="P3">
        <v>0.011</v>
      </c>
      <c r="Q3">
        <v>11</v>
      </c>
      <c r="R3">
        <f t="shared" ref="R3:R66" si="0">6.28*Q3</f>
        <v>69.08</v>
      </c>
      <c r="S3" t="str">
        <f t="shared" ref="S3:S66" si="1">COMPLEX(1,R3*L$2*L$4)</f>
        <v>1+0.006908i</v>
      </c>
      <c r="T3" t="str">
        <f t="shared" ref="T3:T66" si="2">COMPLEX(1,(L$1+L$3)*R3*L$6)</f>
        <v>1+0.002473064i</v>
      </c>
      <c r="U3" t="str">
        <f t="shared" ref="U3:U66" si="3">COMPLEX(0,(L$4+L$5)*L$1*R3)</f>
        <v>0.0117912652i</v>
      </c>
      <c r="V3" t="str">
        <f t="shared" ref="V3:V66" si="4">COMPLEX(1,L$3*L$6*R3)</f>
        <v>1+0.00013816i</v>
      </c>
      <c r="W3" t="str">
        <f t="shared" ref="W3:W66" si="5">COMPLEX(1,L$2*L$4*L$5*R3/(L$4+L$5))</f>
        <v>1+0.0000683960396039604i</v>
      </c>
      <c r="X3" t="str">
        <f t="shared" ref="X3:X66" si="6">IMDIV(IMPRODUCT(S3,T3),IMPRODUCT(U3,V3,W3))</f>
        <v>0.778076909210182-84.8072538114092i</v>
      </c>
      <c r="Y3">
        <f t="shared" ref="Y3:Y66" si="7">IMABS(X3)</f>
        <v>84.8108230281338</v>
      </c>
      <c r="Z3">
        <f t="shared" ref="Z3:Z66" si="8">IMARGUMENT(X3)</f>
        <v>-1.56162193375646</v>
      </c>
      <c r="AA3">
        <f t="shared" ref="AA3:AA66" si="9">20*LOG(Y3)</f>
        <v>38.5690255549141</v>
      </c>
      <c r="AB3">
        <f>DEGREES(Z3)+180</f>
        <v>90.5256540006965</v>
      </c>
    </row>
    <row r="4" spans="11:28">
      <c r="K4" t="s">
        <v>103</v>
      </c>
      <c r="L4" s="1">
        <f>'Voltage Mode Buck'!X14/1000000000</f>
        <v>1e-8</v>
      </c>
      <c r="P4">
        <v>0.012</v>
      </c>
      <c r="Q4">
        <v>12</v>
      </c>
      <c r="R4">
        <f t="shared" si="0"/>
        <v>75.36</v>
      </c>
      <c r="S4" t="str">
        <f t="shared" si="1"/>
        <v>1+0.007536i</v>
      </c>
      <c r="T4" t="str">
        <f t="shared" si="2"/>
        <v>1+0.002697888i</v>
      </c>
      <c r="U4" t="str">
        <f t="shared" si="3"/>
        <v>0.0128631984i</v>
      </c>
      <c r="V4" t="str">
        <f t="shared" si="4"/>
        <v>1+0.00015072i</v>
      </c>
      <c r="W4" t="str">
        <f t="shared" si="5"/>
        <v>1+0.0000746138613861386i</v>
      </c>
      <c r="X4" t="str">
        <f t="shared" si="6"/>
        <v>0.778076961152431-77.7397583503591i</v>
      </c>
      <c r="Y4">
        <f t="shared" si="7"/>
        <v>77.7436520375118</v>
      </c>
      <c r="Z4">
        <f t="shared" si="8"/>
        <v>-1.56078792185546</v>
      </c>
      <c r="AA4">
        <f t="shared" si="9"/>
        <v>37.8132987584456</v>
      </c>
      <c r="AB4">
        <f t="shared" ref="AB4:AB67" si="10">DEGREES(Z4)+180</f>
        <v>90.5734393626873</v>
      </c>
    </row>
    <row r="5" spans="11:28">
      <c r="K5" t="s">
        <v>104</v>
      </c>
      <c r="L5" s="1">
        <f>'Voltage Mode Buck'!X12/1000000000</f>
        <v>1e-10</v>
      </c>
      <c r="P5">
        <v>0.013</v>
      </c>
      <c r="Q5">
        <v>13</v>
      </c>
      <c r="R5">
        <f t="shared" si="0"/>
        <v>81.64</v>
      </c>
      <c r="S5" t="str">
        <f t="shared" si="1"/>
        <v>1+0.008164i</v>
      </c>
      <c r="T5" t="str">
        <f t="shared" si="2"/>
        <v>1+0.002922712i</v>
      </c>
      <c r="U5" t="str">
        <f t="shared" si="3"/>
        <v>0.0139351316i</v>
      </c>
      <c r="V5" t="str">
        <f t="shared" si="4"/>
        <v>1+0.00016328i</v>
      </c>
      <c r="W5" t="str">
        <f t="shared" si="5"/>
        <v>1+0.0000808316831683169i</v>
      </c>
      <c r="X5" t="str">
        <f t="shared" si="6"/>
        <v>0.778077017611391-71.7595518784953i</v>
      </c>
      <c r="Y5">
        <f t="shared" si="7"/>
        <v>71.7637700350796</v>
      </c>
      <c r="Z5">
        <f t="shared" si="8"/>
        <v>-1.55995391617062</v>
      </c>
      <c r="AA5">
        <f t="shared" si="9"/>
        <v>37.1181049168924</v>
      </c>
      <c r="AB5">
        <f t="shared" si="10"/>
        <v>90.6212243685188</v>
      </c>
    </row>
    <row r="6" spans="11:28">
      <c r="K6" t="s">
        <v>105</v>
      </c>
      <c r="L6" s="1">
        <f>'Voltage Mode Buck'!X10/1000000000</f>
        <v>2e-9</v>
      </c>
      <c r="P6">
        <v>0.014</v>
      </c>
      <c r="Q6">
        <v>14</v>
      </c>
      <c r="R6">
        <f t="shared" si="0"/>
        <v>87.92</v>
      </c>
      <c r="S6" t="str">
        <f t="shared" si="1"/>
        <v>1+0.008792i</v>
      </c>
      <c r="T6" t="str">
        <f t="shared" si="2"/>
        <v>1+0.003147536i</v>
      </c>
      <c r="U6" t="str">
        <f t="shared" si="3"/>
        <v>0.0150070648i</v>
      </c>
      <c r="V6" t="str">
        <f t="shared" si="4"/>
        <v>1+0.00017584i</v>
      </c>
      <c r="W6" t="str">
        <f t="shared" si="5"/>
        <v>1+0.0000870495049504951i</v>
      </c>
      <c r="X6" t="str">
        <f t="shared" si="6"/>
        <v>0.778077078587071-66.6336438981365i</v>
      </c>
      <c r="Y6">
        <f t="shared" si="7"/>
        <v>66.6381865230731</v>
      </c>
      <c r="Z6">
        <f t="shared" si="8"/>
        <v>-1.55911991721982</v>
      </c>
      <c r="AA6">
        <f t="shared" si="9"/>
        <v>36.4744633953039</v>
      </c>
      <c r="AB6">
        <f t="shared" si="10"/>
        <v>90.6690089885181</v>
      </c>
    </row>
    <row r="7" spans="16:28">
      <c r="P7">
        <v>0.015</v>
      </c>
      <c r="Q7">
        <v>15</v>
      </c>
      <c r="R7">
        <f t="shared" si="0"/>
        <v>94.2</v>
      </c>
      <c r="S7" t="str">
        <f t="shared" si="1"/>
        <v>1+0.00942i</v>
      </c>
      <c r="T7" t="str">
        <f t="shared" si="2"/>
        <v>1+0.00337236i</v>
      </c>
      <c r="U7" t="str">
        <f t="shared" si="3"/>
        <v>0.016078998i</v>
      </c>
      <c r="V7" t="str">
        <f t="shared" si="4"/>
        <v>1+0.0001884i</v>
      </c>
      <c r="W7" t="str">
        <f t="shared" si="5"/>
        <v>1+0.0000932673267326733i</v>
      </c>
      <c r="X7" t="str">
        <f t="shared" si="6"/>
        <v>0.778077144079465-62.1911747109818i</v>
      </c>
      <c r="Y7">
        <f t="shared" si="7"/>
        <v>62.1960418031084</v>
      </c>
      <c r="Z7">
        <f t="shared" si="8"/>
        <v>-1.55828592552091</v>
      </c>
      <c r="AA7">
        <f t="shared" si="9"/>
        <v>35.8752549356919</v>
      </c>
      <c r="AB7">
        <f t="shared" si="10"/>
        <v>90.7167931930145</v>
      </c>
    </row>
    <row r="8" spans="16:28">
      <c r="P8">
        <v>0.016</v>
      </c>
      <c r="Q8">
        <v>16</v>
      </c>
      <c r="R8">
        <f t="shared" si="0"/>
        <v>100.48</v>
      </c>
      <c r="S8" t="str">
        <f t="shared" si="1"/>
        <v>1+0.010048i</v>
      </c>
      <c r="T8" t="str">
        <f t="shared" si="2"/>
        <v>1+0.003597184i</v>
      </c>
      <c r="U8" t="str">
        <f t="shared" si="3"/>
        <v>0.0171509312i</v>
      </c>
      <c r="V8" t="str">
        <f t="shared" si="4"/>
        <v>1+0.00020096i</v>
      </c>
      <c r="W8" t="str">
        <f t="shared" si="5"/>
        <v>1+0.0000994851485148515i</v>
      </c>
      <c r="X8" t="str">
        <f t="shared" si="6"/>
        <v>0.778077214088579-58.3039995433068i</v>
      </c>
      <c r="Y8">
        <f t="shared" si="7"/>
        <v>58.3091911013779</v>
      </c>
      <c r="Z8">
        <f t="shared" si="8"/>
        <v>-1.55745194159172</v>
      </c>
      <c r="AA8">
        <f t="shared" si="9"/>
        <v>35.3147403336019</v>
      </c>
      <c r="AB8">
        <f t="shared" si="10"/>
        <v>90.764576952339</v>
      </c>
    </row>
    <row r="9" spans="11:28">
      <c r="K9" t="s">
        <v>106</v>
      </c>
      <c r="L9" s="1">
        <f>1/6.28/(L3*L6)</f>
        <v>79617.8343949044</v>
      </c>
      <c r="P9">
        <v>0.017</v>
      </c>
      <c r="Q9">
        <v>17</v>
      </c>
      <c r="R9">
        <f t="shared" si="0"/>
        <v>106.76</v>
      </c>
      <c r="S9" t="str">
        <f t="shared" si="1"/>
        <v>1+0.010676i</v>
      </c>
      <c r="T9" t="str">
        <f t="shared" si="2"/>
        <v>1+0.003822008i</v>
      </c>
      <c r="U9" t="str">
        <f t="shared" si="3"/>
        <v>0.0182228644i</v>
      </c>
      <c r="V9" t="str">
        <f t="shared" si="4"/>
        <v>1+0.00021352i</v>
      </c>
      <c r="W9" t="str">
        <f t="shared" si="5"/>
        <v>1+0.00010570297029703i</v>
      </c>
      <c r="X9" t="str">
        <f t="shared" si="6"/>
        <v>0.778077288614409-54.8741253328507i</v>
      </c>
      <c r="Y9">
        <f t="shared" si="7"/>
        <v>54.8796413555379</v>
      </c>
      <c r="Z9">
        <f t="shared" si="8"/>
        <v>-1.55661796595003</v>
      </c>
      <c r="AA9">
        <f t="shared" si="9"/>
        <v>34.78822529092</v>
      </c>
      <c r="AB9">
        <f t="shared" si="10"/>
        <v>90.8123602368245</v>
      </c>
    </row>
    <row r="10" spans="11:28">
      <c r="K10" t="s">
        <v>107</v>
      </c>
      <c r="L10" s="1">
        <f>1/6.28/(L1*(L4+L5))</f>
        <v>932.893952720188</v>
      </c>
      <c r="P10">
        <v>0.018</v>
      </c>
      <c r="Q10">
        <v>18</v>
      </c>
      <c r="R10">
        <f t="shared" si="0"/>
        <v>113.04</v>
      </c>
      <c r="S10" t="str">
        <f t="shared" si="1"/>
        <v>1+0.011304i</v>
      </c>
      <c r="T10" t="str">
        <f t="shared" si="2"/>
        <v>1+0.004046832i</v>
      </c>
      <c r="U10" t="str">
        <f t="shared" si="3"/>
        <v>0.0192947976i</v>
      </c>
      <c r="V10" t="str">
        <f t="shared" si="4"/>
        <v>1+0.00022608i</v>
      </c>
      <c r="W10" t="str">
        <f t="shared" si="5"/>
        <v>1+0.000111920792079208i</v>
      </c>
      <c r="X10" t="str">
        <f t="shared" si="6"/>
        <v>0.778077367656952-51.8253352534109i</v>
      </c>
      <c r="Y10">
        <f t="shared" si="7"/>
        <v>51.8311757393028</v>
      </c>
      <c r="Z10">
        <f t="shared" si="8"/>
        <v>-1.55578399911359</v>
      </c>
      <c r="AA10">
        <f t="shared" si="9"/>
        <v>34.2918212098988</v>
      </c>
      <c r="AB10">
        <f t="shared" si="10"/>
        <v>90.8601430168063</v>
      </c>
    </row>
    <row r="11" spans="11:28">
      <c r="K11" t="s">
        <v>108</v>
      </c>
      <c r="L11" s="1">
        <f>1/6.28/(L2*L4*L5/(L4+L5))</f>
        <v>160828.025477707</v>
      </c>
      <c r="P11">
        <v>0.019</v>
      </c>
      <c r="Q11">
        <v>19</v>
      </c>
      <c r="R11">
        <f t="shared" si="0"/>
        <v>119.32</v>
      </c>
      <c r="S11" t="str">
        <f t="shared" si="1"/>
        <v>1+0.011932i</v>
      </c>
      <c r="T11" t="str">
        <f t="shared" si="2"/>
        <v>1+0.004271656i</v>
      </c>
      <c r="U11" t="str">
        <f t="shared" si="3"/>
        <v>0.0203667308i</v>
      </c>
      <c r="V11" t="str">
        <f t="shared" si="4"/>
        <v>1+0.00023864i</v>
      </c>
      <c r="W11" t="str">
        <f t="shared" si="5"/>
        <v>1+0.000118138613861386i</v>
      </c>
      <c r="X11" t="str">
        <f t="shared" si="6"/>
        <v>0.778077451216211-49.097458126407i</v>
      </c>
      <c r="Y11">
        <f t="shared" si="7"/>
        <v>49.1036230740093</v>
      </c>
      <c r="Z11">
        <f t="shared" si="8"/>
        <v>-1.55495004160011</v>
      </c>
      <c r="AA11">
        <f t="shared" si="9"/>
        <v>33.8222707479581</v>
      </c>
      <c r="AB11">
        <f t="shared" si="10"/>
        <v>90.9079252626219</v>
      </c>
    </row>
    <row r="12" spans="11:28">
      <c r="K12" t="s">
        <v>109</v>
      </c>
      <c r="L12" s="1">
        <f>1/6.28/(L2*L4)</f>
        <v>1592.35668789809</v>
      </c>
      <c r="P12">
        <v>0.02</v>
      </c>
      <c r="Q12">
        <v>20</v>
      </c>
      <c r="R12">
        <f t="shared" si="0"/>
        <v>125.6</v>
      </c>
      <c r="S12" t="str">
        <f t="shared" si="1"/>
        <v>1+0.01256i</v>
      </c>
      <c r="T12" t="str">
        <f t="shared" si="2"/>
        <v>1+0.00449648i</v>
      </c>
      <c r="U12" t="str">
        <f t="shared" si="3"/>
        <v>0.021438664i</v>
      </c>
      <c r="V12" t="str">
        <f t="shared" si="4"/>
        <v>1+0.0002512i</v>
      </c>
      <c r="W12" t="str">
        <f t="shared" si="5"/>
        <v>1+0.000124356435643564i</v>
      </c>
      <c r="X12" t="str">
        <f t="shared" si="6"/>
        <v>0.778077539292185-46.642357008974i</v>
      </c>
      <c r="Y12">
        <f t="shared" si="7"/>
        <v>46.6488464167094</v>
      </c>
      <c r="Z12">
        <f t="shared" si="8"/>
        <v>-1.55411609392726</v>
      </c>
      <c r="AA12">
        <f t="shared" si="9"/>
        <v>33.3768181702025</v>
      </c>
      <c r="AB12">
        <f t="shared" si="10"/>
        <v>90.9557069446113</v>
      </c>
    </row>
    <row r="13" spans="11:28">
      <c r="K13" t="s">
        <v>110</v>
      </c>
      <c r="L13" s="1">
        <f>1/6.28/(L6*(L1+L3))</f>
        <v>4447.92370921254</v>
      </c>
      <c r="P13">
        <v>0.021</v>
      </c>
      <c r="Q13">
        <v>21</v>
      </c>
      <c r="R13">
        <f t="shared" si="0"/>
        <v>131.88</v>
      </c>
      <c r="S13" t="str">
        <f t="shared" si="1"/>
        <v>1+0.013188i</v>
      </c>
      <c r="T13" t="str">
        <f t="shared" si="2"/>
        <v>1+0.004721304i</v>
      </c>
      <c r="U13" t="str">
        <f t="shared" si="3"/>
        <v>0.0225105972i</v>
      </c>
      <c r="V13" t="str">
        <f t="shared" si="4"/>
        <v>1+0.00026376i</v>
      </c>
      <c r="W13" t="str">
        <f t="shared" si="5"/>
        <v>1+0.000130574257425743i</v>
      </c>
      <c r="X13" t="str">
        <f t="shared" si="6"/>
        <v>0.778077631884876-44.4210638997458i</v>
      </c>
      <c r="Y13">
        <f t="shared" si="7"/>
        <v>44.4278777659539</v>
      </c>
      <c r="Z13">
        <f t="shared" si="8"/>
        <v>-1.55328215661265</v>
      </c>
      <c r="AA13">
        <f t="shared" si="9"/>
        <v>32.9531113665287</v>
      </c>
      <c r="AB13">
        <f t="shared" si="10"/>
        <v>91.0034880331167</v>
      </c>
    </row>
    <row r="14" spans="16:28">
      <c r="P14">
        <v>0.022</v>
      </c>
      <c r="Q14">
        <v>22</v>
      </c>
      <c r="R14">
        <f t="shared" si="0"/>
        <v>138.16</v>
      </c>
      <c r="S14" t="str">
        <f t="shared" si="1"/>
        <v>1+0.013816i</v>
      </c>
      <c r="T14" t="str">
        <f t="shared" si="2"/>
        <v>1+0.004946128i</v>
      </c>
      <c r="U14" t="str">
        <f t="shared" si="3"/>
        <v>0.0235825304i</v>
      </c>
      <c r="V14" t="str">
        <f t="shared" si="4"/>
        <v>1+0.00027632i</v>
      </c>
      <c r="W14" t="str">
        <f t="shared" si="5"/>
        <v>1+0.000136792079207921i</v>
      </c>
      <c r="X14" t="str">
        <f t="shared" si="6"/>
        <v>0.778077728994279-42.4016958885129i</v>
      </c>
      <c r="Y14">
        <f t="shared" si="7"/>
        <v>42.4088342114504</v>
      </c>
      <c r="Z14">
        <f t="shared" si="8"/>
        <v>-1.55244823017386</v>
      </c>
      <c r="AA14">
        <f t="shared" si="9"/>
        <v>32.5491266835762</v>
      </c>
      <c r="AB14">
        <f t="shared" si="10"/>
        <v>91.0512684984836</v>
      </c>
    </row>
    <row r="15" spans="16:28">
      <c r="P15">
        <v>0.023</v>
      </c>
      <c r="Q15">
        <v>23</v>
      </c>
      <c r="R15">
        <f t="shared" si="0"/>
        <v>144.44</v>
      </c>
      <c r="S15" t="str">
        <f t="shared" si="1"/>
        <v>1+0.014444i</v>
      </c>
      <c r="T15" t="str">
        <f t="shared" si="2"/>
        <v>1+0.005170952i</v>
      </c>
      <c r="U15" t="str">
        <f t="shared" si="3"/>
        <v>0.0246544636i</v>
      </c>
      <c r="V15" t="str">
        <f t="shared" si="4"/>
        <v>1+0.00028888i</v>
      </c>
      <c r="W15" t="str">
        <f t="shared" si="5"/>
        <v>1+0.000143009900990099i</v>
      </c>
      <c r="X15" t="str">
        <f t="shared" si="6"/>
        <v>0.7780778306204-40.5579149190163i</v>
      </c>
      <c r="Y15">
        <f t="shared" si="7"/>
        <v>40.5653776968571</v>
      </c>
      <c r="Z15">
        <f t="shared" si="8"/>
        <v>-1.55161431512842</v>
      </c>
      <c r="AA15">
        <f t="shared" si="9"/>
        <v>32.1631104793933</v>
      </c>
      <c r="AB15">
        <f t="shared" si="10"/>
        <v>91.0990483110599</v>
      </c>
    </row>
    <row r="16" spans="16:28">
      <c r="P16">
        <v>0.024</v>
      </c>
      <c r="Q16">
        <v>24</v>
      </c>
      <c r="R16">
        <f t="shared" si="0"/>
        <v>150.72</v>
      </c>
      <c r="S16" t="str">
        <f t="shared" si="1"/>
        <v>1+0.015072i</v>
      </c>
      <c r="T16" t="str">
        <f t="shared" si="2"/>
        <v>1+0.005395776i</v>
      </c>
      <c r="U16" t="str">
        <f t="shared" si="3"/>
        <v>0.0257263968i</v>
      </c>
      <c r="V16" t="str">
        <f t="shared" si="4"/>
        <v>1+0.00030144i</v>
      </c>
      <c r="W16" t="str">
        <f t="shared" si="5"/>
        <v>1+0.000149227722772277i</v>
      </c>
      <c r="X16" t="str">
        <f t="shared" si="6"/>
        <v>0.778077936763234-38.8677726110393i</v>
      </c>
      <c r="Y16">
        <f t="shared" si="7"/>
        <v>38.8755598418741</v>
      </c>
      <c r="Z16">
        <f t="shared" si="8"/>
        <v>-1.5507804119938</v>
      </c>
      <c r="AA16">
        <f t="shared" si="9"/>
        <v>31.793533125964</v>
      </c>
      <c r="AB16">
        <f t="shared" si="10"/>
        <v>91.1468274411965</v>
      </c>
    </row>
    <row r="17" spans="16:28">
      <c r="P17">
        <v>0.025</v>
      </c>
      <c r="Q17">
        <v>25</v>
      </c>
      <c r="R17">
        <f t="shared" si="0"/>
        <v>157</v>
      </c>
      <c r="S17" t="str">
        <f t="shared" si="1"/>
        <v>1+0.0157i</v>
      </c>
      <c r="T17" t="str">
        <f t="shared" si="2"/>
        <v>1+0.0056206i</v>
      </c>
      <c r="U17" t="str">
        <f t="shared" si="3"/>
        <v>0.02679833i</v>
      </c>
      <c r="V17" t="str">
        <f t="shared" si="4"/>
        <v>1+0.000314i</v>
      </c>
      <c r="W17" t="str">
        <f t="shared" si="5"/>
        <v>1+0.000155445544554455i</v>
      </c>
      <c r="X17" t="str">
        <f t="shared" si="6"/>
        <v>0.77807804742278-37.3128323252004i</v>
      </c>
      <c r="Y17">
        <f t="shared" si="7"/>
        <v>37.3209440070371</v>
      </c>
      <c r="Z17">
        <f t="shared" si="8"/>
        <v>-1.54994652128741</v>
      </c>
      <c r="AA17">
        <f t="shared" si="9"/>
        <v>31.439052407739</v>
      </c>
      <c r="AB17">
        <f t="shared" si="10"/>
        <v>91.1946058592477</v>
      </c>
    </row>
    <row r="18" spans="16:28">
      <c r="P18">
        <v>0.026</v>
      </c>
      <c r="Q18">
        <v>26</v>
      </c>
      <c r="R18">
        <f t="shared" si="0"/>
        <v>163.28</v>
      </c>
      <c r="S18" t="str">
        <f t="shared" si="1"/>
        <v>1+0.016328i</v>
      </c>
      <c r="T18" t="str">
        <f t="shared" si="2"/>
        <v>1+0.005845424i</v>
      </c>
      <c r="U18" t="str">
        <f t="shared" si="3"/>
        <v>0.0278702632i</v>
      </c>
      <c r="V18" t="str">
        <f t="shared" si="4"/>
        <v>1+0.00032656i</v>
      </c>
      <c r="W18" t="str">
        <f t="shared" si="5"/>
        <v>1+0.000161663366336634i</v>
      </c>
      <c r="X18" t="str">
        <f t="shared" si="6"/>
        <v>0.778078162599043-35.8774938281769i</v>
      </c>
      <c r="Y18">
        <f t="shared" si="7"/>
        <v>35.8859299589405</v>
      </c>
      <c r="Z18">
        <f t="shared" si="8"/>
        <v>-1.54911264352662</v>
      </c>
      <c r="AA18">
        <f t="shared" si="9"/>
        <v>31.0984841030781</v>
      </c>
      <c r="AB18">
        <f t="shared" si="10"/>
        <v>91.2423835355707</v>
      </c>
    </row>
    <row r="19" spans="16:28">
      <c r="P19">
        <v>0.027</v>
      </c>
      <c r="Q19">
        <v>27</v>
      </c>
      <c r="R19">
        <f t="shared" si="0"/>
        <v>169.56</v>
      </c>
      <c r="S19" t="str">
        <f t="shared" si="1"/>
        <v>1+0.016956i</v>
      </c>
      <c r="T19" t="str">
        <f t="shared" si="2"/>
        <v>1+0.006070248i</v>
      </c>
      <c r="U19" t="str">
        <f t="shared" si="3"/>
        <v>0.0289421964i</v>
      </c>
      <c r="V19" t="str">
        <f t="shared" si="4"/>
        <v>1+0.00033912i</v>
      </c>
      <c r="W19" t="str">
        <f t="shared" si="5"/>
        <v>1+0.000167881188118812i</v>
      </c>
      <c r="X19" t="str">
        <f t="shared" si="6"/>
        <v>0.778078282292019-34.5484680323232i</v>
      </c>
      <c r="Y19">
        <f t="shared" si="7"/>
        <v>34.5572286098557</v>
      </c>
      <c r="Z19">
        <f t="shared" si="8"/>
        <v>-1.54827877922873</v>
      </c>
      <c r="AA19">
        <f t="shared" si="9"/>
        <v>30.7707781207504</v>
      </c>
      <c r="AB19">
        <f t="shared" si="10"/>
        <v>91.2901604405262</v>
      </c>
    </row>
    <row r="20" spans="16:28">
      <c r="P20">
        <v>0.028</v>
      </c>
      <c r="Q20">
        <v>28</v>
      </c>
      <c r="R20">
        <f t="shared" si="0"/>
        <v>175.84</v>
      </c>
      <c r="S20" t="str">
        <f t="shared" si="1"/>
        <v>1+0.017584i</v>
      </c>
      <c r="T20" t="str">
        <f t="shared" si="2"/>
        <v>1+0.006295072i</v>
      </c>
      <c r="U20" t="str">
        <f t="shared" si="3"/>
        <v>0.0300141296i</v>
      </c>
      <c r="V20" t="str">
        <f t="shared" si="4"/>
        <v>1+0.00035168i</v>
      </c>
      <c r="W20" t="str">
        <f t="shared" si="5"/>
        <v>1+0.00017409900990099i</v>
      </c>
      <c r="X20" t="str">
        <f t="shared" si="6"/>
        <v>0.778078406501709-33.3143642910863i</v>
      </c>
      <c r="Y20">
        <f t="shared" si="7"/>
        <v>33.3234493131469</v>
      </c>
      <c r="Z20">
        <f t="shared" si="8"/>
        <v>-1.54744492891099</v>
      </c>
      <c r="AA20">
        <f t="shared" si="9"/>
        <v>30.4549989784245</v>
      </c>
      <c r="AB20">
        <f t="shared" si="10"/>
        <v>91.3379365444784</v>
      </c>
    </row>
    <row r="21" spans="16:28">
      <c r="P21">
        <v>0.029</v>
      </c>
      <c r="Q21">
        <v>29</v>
      </c>
      <c r="R21">
        <f t="shared" si="0"/>
        <v>182.12</v>
      </c>
      <c r="S21" t="str">
        <f t="shared" si="1"/>
        <v>1+0.018212i</v>
      </c>
      <c r="T21" t="str">
        <f t="shared" si="2"/>
        <v>1+0.006519896i</v>
      </c>
      <c r="U21" t="str">
        <f t="shared" si="3"/>
        <v>0.0310860628i</v>
      </c>
      <c r="V21" t="str">
        <f t="shared" si="4"/>
        <v>1+0.00036424i</v>
      </c>
      <c r="W21" t="str">
        <f t="shared" si="5"/>
        <v>1+0.000180316831683168i</v>
      </c>
      <c r="X21" t="str">
        <f t="shared" si="6"/>
        <v>0.778078535228112-32.1653630815755i</v>
      </c>
      <c r="Y21">
        <f t="shared" si="7"/>
        <v>32.1747725458404</v>
      </c>
      <c r="Z21">
        <f t="shared" si="8"/>
        <v>-1.54661109309057</v>
      </c>
      <c r="AA21">
        <f t="shared" si="9"/>
        <v>30.1503097083051</v>
      </c>
      <c r="AB21">
        <f t="shared" si="10"/>
        <v>91.3857118177953</v>
      </c>
    </row>
    <row r="22" spans="16:28">
      <c r="P22">
        <v>0.03</v>
      </c>
      <c r="Q22">
        <v>30</v>
      </c>
      <c r="R22">
        <f t="shared" si="0"/>
        <v>188.4</v>
      </c>
      <c r="S22" t="str">
        <f t="shared" si="1"/>
        <v>1+0.01884i</v>
      </c>
      <c r="T22" t="str">
        <f t="shared" si="2"/>
        <v>1+0.00674472i</v>
      </c>
      <c r="U22" t="str">
        <f t="shared" si="3"/>
        <v>0.032157996i</v>
      </c>
      <c r="V22" t="str">
        <f t="shared" si="4"/>
        <v>1+0.0003768i</v>
      </c>
      <c r="W22" t="str">
        <f t="shared" si="5"/>
        <v>1+0.000186534653465347i</v>
      </c>
      <c r="X22" t="str">
        <f t="shared" si="6"/>
        <v>0.778078668471227-31.0929541506189i</v>
      </c>
      <c r="Y22">
        <f t="shared" si="7"/>
        <v>31.1026880546814</v>
      </c>
      <c r="Z22">
        <f t="shared" si="8"/>
        <v>-1.54577727228459</v>
      </c>
      <c r="AA22">
        <f t="shared" si="9"/>
        <v>29.8559584923483</v>
      </c>
      <c r="AB22">
        <f t="shared" si="10"/>
        <v>91.4334862308484</v>
      </c>
    </row>
    <row r="23" spans="16:28">
      <c r="P23">
        <v>0.031</v>
      </c>
      <c r="Q23">
        <v>31</v>
      </c>
      <c r="R23">
        <f t="shared" si="0"/>
        <v>194.68</v>
      </c>
      <c r="S23" t="str">
        <f t="shared" si="1"/>
        <v>1+0.019468i</v>
      </c>
      <c r="T23" t="str">
        <f t="shared" si="2"/>
        <v>1+0.006969544i</v>
      </c>
      <c r="U23" t="str">
        <f t="shared" si="3"/>
        <v>0.0332299292i</v>
      </c>
      <c r="V23" t="str">
        <f t="shared" si="4"/>
        <v>1+0.00038936i</v>
      </c>
      <c r="W23" t="str">
        <f t="shared" si="5"/>
        <v>1+0.000192752475247525i</v>
      </c>
      <c r="X23" t="str">
        <f t="shared" si="6"/>
        <v>0.778078806231054-30.0897253422282i</v>
      </c>
      <c r="Y23">
        <f t="shared" si="7"/>
        <v>30.0997836835987</v>
      </c>
      <c r="Z23">
        <f t="shared" si="8"/>
        <v>-1.54494346701008</v>
      </c>
      <c r="AA23">
        <f t="shared" si="9"/>
        <v>29.5712674897128</v>
      </c>
      <c r="AB23">
        <f t="shared" si="10"/>
        <v>91.4812597540133</v>
      </c>
    </row>
    <row r="24" spans="16:28">
      <c r="P24">
        <v>0.032</v>
      </c>
      <c r="Q24">
        <v>32</v>
      </c>
      <c r="R24">
        <f t="shared" si="0"/>
        <v>200.96</v>
      </c>
      <c r="S24" t="str">
        <f t="shared" si="1"/>
        <v>1+0.020096i</v>
      </c>
      <c r="T24" t="str">
        <f t="shared" si="2"/>
        <v>1+0.007194368i</v>
      </c>
      <c r="U24" t="str">
        <f t="shared" si="3"/>
        <v>0.0343018624i</v>
      </c>
      <c r="V24" t="str">
        <f t="shared" si="4"/>
        <v>1+0.00040192i</v>
      </c>
      <c r="W24" t="str">
        <f t="shared" si="5"/>
        <v>1+0.000198970297029703i</v>
      </c>
      <c r="X24" t="str">
        <f t="shared" si="6"/>
        <v>0.778078948507594-29.1491910199136i</v>
      </c>
      <c r="Y24">
        <f t="shared" si="7"/>
        <v>29.1595737960198</v>
      </c>
      <c r="Z24">
        <f t="shared" si="8"/>
        <v>-1.54410967778403</v>
      </c>
      <c r="AA24">
        <f t="shared" si="9"/>
        <v>29.295623438605</v>
      </c>
      <c r="AB24">
        <f t="shared" si="10"/>
        <v>91.5290323576695</v>
      </c>
    </row>
    <row r="25" spans="16:28">
      <c r="P25">
        <v>0.033</v>
      </c>
      <c r="Q25">
        <v>33</v>
      </c>
      <c r="R25">
        <f t="shared" si="0"/>
        <v>207.24</v>
      </c>
      <c r="S25" t="str">
        <f t="shared" si="1"/>
        <v>1+0.020724i</v>
      </c>
      <c r="T25" t="str">
        <f t="shared" si="2"/>
        <v>1+0.007419192i</v>
      </c>
      <c r="U25" t="str">
        <f t="shared" si="3"/>
        <v>0.0353737956i</v>
      </c>
      <c r="V25" t="str">
        <f t="shared" si="4"/>
        <v>1+0.00041448i</v>
      </c>
      <c r="W25" t="str">
        <f t="shared" si="5"/>
        <v>1+0.000205188118811881i</v>
      </c>
      <c r="X25" t="str">
        <f t="shared" si="6"/>
        <v>0.778079095300847-28.2656516849416i</v>
      </c>
      <c r="Y25">
        <f t="shared" si="7"/>
        <v>28.2763588931281</v>
      </c>
      <c r="Z25">
        <f t="shared" si="8"/>
        <v>-1.54327590512333</v>
      </c>
      <c r="AA25">
        <f t="shared" si="9"/>
        <v>29.0284697047392</v>
      </c>
      <c r="AB25">
        <f t="shared" si="10"/>
        <v>91.576804012201</v>
      </c>
    </row>
    <row r="26" spans="16:28">
      <c r="P26">
        <v>0.034</v>
      </c>
      <c r="Q26">
        <v>34</v>
      </c>
      <c r="R26">
        <f t="shared" si="0"/>
        <v>213.52</v>
      </c>
      <c r="S26" t="str">
        <f t="shared" si="1"/>
        <v>1+0.021352i</v>
      </c>
      <c r="T26" t="str">
        <f t="shared" si="2"/>
        <v>1+0.007644016i</v>
      </c>
      <c r="U26" t="str">
        <f t="shared" si="3"/>
        <v>0.0364457288i</v>
      </c>
      <c r="V26" t="str">
        <f t="shared" si="4"/>
        <v>1+0.00042704i</v>
      </c>
      <c r="W26" t="str">
        <f t="shared" si="5"/>
        <v>1+0.000211405940594059i</v>
      </c>
      <c r="X26" t="str">
        <f t="shared" si="6"/>
        <v>0.778079246610809-27.4340783678417i</v>
      </c>
      <c r="Y26">
        <f t="shared" si="7"/>
        <v>27.4451100053705</v>
      </c>
      <c r="Z26">
        <f t="shared" si="8"/>
        <v>-1.54244214954481</v>
      </c>
      <c r="AA26">
        <f t="shared" si="9"/>
        <v>28.7692995171675</v>
      </c>
      <c r="AB26">
        <f t="shared" si="10"/>
        <v>91.6245746879956</v>
      </c>
    </row>
    <row r="27" spans="16:28">
      <c r="P27">
        <v>0.035</v>
      </c>
      <c r="Q27">
        <v>35</v>
      </c>
      <c r="R27">
        <f t="shared" si="0"/>
        <v>219.8</v>
      </c>
      <c r="S27" t="str">
        <f t="shared" si="1"/>
        <v>1+0.02198i</v>
      </c>
      <c r="T27" t="str">
        <f t="shared" si="2"/>
        <v>1+0.00786884i</v>
      </c>
      <c r="U27" t="str">
        <f t="shared" si="3"/>
        <v>0.037517662i</v>
      </c>
      <c r="V27" t="str">
        <f t="shared" si="4"/>
        <v>1+0.0004396i</v>
      </c>
      <c r="W27" t="str">
        <f t="shared" si="5"/>
        <v>1+0.000217623762376238i</v>
      </c>
      <c r="X27" t="str">
        <f t="shared" si="6"/>
        <v>0.778079402437483-26.6500168385112i</v>
      </c>
      <c r="Y27">
        <f t="shared" si="7"/>
        <v>26.6613729025613</v>
      </c>
      <c r="Z27">
        <f t="shared" si="8"/>
        <v>-1.54160841156522</v>
      </c>
      <c r="AA27">
        <f t="shared" si="9"/>
        <v>28.5176501848687</v>
      </c>
      <c r="AB27">
        <f t="shared" si="10"/>
        <v>91.6723443554461</v>
      </c>
    </row>
    <row r="28" spans="16:28">
      <c r="P28">
        <v>0.036</v>
      </c>
      <c r="Q28">
        <v>36</v>
      </c>
      <c r="R28">
        <f t="shared" si="0"/>
        <v>226.08</v>
      </c>
      <c r="S28" t="str">
        <f t="shared" si="1"/>
        <v>1+0.022608i</v>
      </c>
      <c r="T28" t="str">
        <f t="shared" si="2"/>
        <v>1+0.008093664i</v>
      </c>
      <c r="U28" t="str">
        <f t="shared" si="3"/>
        <v>0.0385895952i</v>
      </c>
      <c r="V28" t="str">
        <f t="shared" si="4"/>
        <v>1+0.00045216i</v>
      </c>
      <c r="W28" t="str">
        <f t="shared" si="5"/>
        <v>1+0.000223841584158416i</v>
      </c>
      <c r="X28" t="str">
        <f t="shared" si="6"/>
        <v>0.778079562780868-25.9095077813035i</v>
      </c>
      <c r="Y28">
        <f t="shared" si="7"/>
        <v>25.9211882689711</v>
      </c>
      <c r="Z28">
        <f t="shared" si="8"/>
        <v>-1.54077469170122</v>
      </c>
      <c r="AA28">
        <f t="shared" si="9"/>
        <v>28.2730981282524</v>
      </c>
      <c r="AB28">
        <f t="shared" si="10"/>
        <v>91.7201129849495</v>
      </c>
    </row>
    <row r="29" spans="16:28">
      <c r="P29">
        <v>0.037</v>
      </c>
      <c r="Q29">
        <v>37</v>
      </c>
      <c r="R29">
        <f t="shared" si="0"/>
        <v>232.36</v>
      </c>
      <c r="S29" t="str">
        <f t="shared" si="1"/>
        <v>1+0.023236i</v>
      </c>
      <c r="T29" t="str">
        <f t="shared" si="2"/>
        <v>1+0.008318488i</v>
      </c>
      <c r="U29" t="str">
        <f t="shared" si="3"/>
        <v>0.0396615284i</v>
      </c>
      <c r="V29" t="str">
        <f t="shared" si="4"/>
        <v>1+0.00046472i</v>
      </c>
      <c r="W29" t="str">
        <f t="shared" si="5"/>
        <v>1+0.000230059405940594i</v>
      </c>
      <c r="X29" t="str">
        <f t="shared" si="6"/>
        <v>0.778079727640964-25.2090199146959i</v>
      </c>
      <c r="Y29">
        <f t="shared" si="7"/>
        <v>25.2210248229944</v>
      </c>
      <c r="Z29">
        <f t="shared" si="8"/>
        <v>-1.5399409904694</v>
      </c>
      <c r="AA29">
        <f t="shared" si="9"/>
        <v>28.0352545915523</v>
      </c>
      <c r="AB29">
        <f t="shared" si="10"/>
        <v>91.7678805469076</v>
      </c>
    </row>
    <row r="30" spans="16:28">
      <c r="P30">
        <v>0.038</v>
      </c>
      <c r="Q30">
        <v>38</v>
      </c>
      <c r="R30">
        <f t="shared" si="0"/>
        <v>238.64</v>
      </c>
      <c r="S30" t="str">
        <f t="shared" si="1"/>
        <v>1+0.023864i</v>
      </c>
      <c r="T30" t="str">
        <f t="shared" si="2"/>
        <v>1+0.008543312i</v>
      </c>
      <c r="U30" t="str">
        <f t="shared" si="3"/>
        <v>0.0407334616i</v>
      </c>
      <c r="V30" t="str">
        <f t="shared" si="4"/>
        <v>1+0.00047728i</v>
      </c>
      <c r="W30" t="str">
        <f t="shared" si="5"/>
        <v>1+0.000236277227722772i</v>
      </c>
      <c r="X30" t="str">
        <f t="shared" si="6"/>
        <v>0.77807989701777-24.5453936710102i</v>
      </c>
      <c r="Y30">
        <f t="shared" si="7"/>
        <v>24.5577229968703</v>
      </c>
      <c r="Z30">
        <f t="shared" si="8"/>
        <v>-1.53910730838626</v>
      </c>
      <c r="AA30">
        <f t="shared" si="9"/>
        <v>27.8037619271202</v>
      </c>
      <c r="AB30">
        <f t="shared" si="10"/>
        <v>91.8156470117272</v>
      </c>
    </row>
    <row r="31" spans="16:28">
      <c r="P31">
        <v>0.039</v>
      </c>
      <c r="Q31">
        <v>39</v>
      </c>
      <c r="R31">
        <f t="shared" si="0"/>
        <v>244.92</v>
      </c>
      <c r="S31" t="str">
        <f t="shared" si="1"/>
        <v>1+0.024492i</v>
      </c>
      <c r="T31" t="str">
        <f t="shared" si="2"/>
        <v>1+0.008768136i</v>
      </c>
      <c r="U31" t="str">
        <f t="shared" si="3"/>
        <v>0.0418053948i</v>
      </c>
      <c r="V31" t="str">
        <f t="shared" si="4"/>
        <v>1+0.00048984i</v>
      </c>
      <c r="W31" t="str">
        <f t="shared" si="5"/>
        <v>1+0.000242495049504951i</v>
      </c>
      <c r="X31" t="str">
        <f t="shared" si="6"/>
        <v>0.778080070911284-23.9157935407915i</v>
      </c>
      <c r="Y31">
        <f t="shared" si="7"/>
        <v>23.928447281061</v>
      </c>
      <c r="Z31">
        <f t="shared" si="8"/>
        <v>-1.53827364596821</v>
      </c>
      <c r="AA31">
        <f t="shared" si="9"/>
        <v>27.5782903624521</v>
      </c>
      <c r="AB31">
        <f t="shared" si="10"/>
        <v>91.8634123498199</v>
      </c>
    </row>
    <row r="32" spans="16:28">
      <c r="P32">
        <v>0.04</v>
      </c>
      <c r="Q32">
        <v>40</v>
      </c>
      <c r="R32">
        <f t="shared" si="0"/>
        <v>251.2</v>
      </c>
      <c r="S32" t="str">
        <f t="shared" si="1"/>
        <v>1+0.02512i</v>
      </c>
      <c r="T32" t="str">
        <f t="shared" si="2"/>
        <v>1+0.00899296i</v>
      </c>
      <c r="U32" t="str">
        <f t="shared" si="3"/>
        <v>0.042877328i</v>
      </c>
      <c r="V32" t="str">
        <f t="shared" si="4"/>
        <v>1+0.0005024i</v>
      </c>
      <c r="W32" t="str">
        <f t="shared" si="5"/>
        <v>1+0.000248712871287129i</v>
      </c>
      <c r="X32" t="str">
        <f t="shared" si="6"/>
        <v>0.778080249321508-23.3176675655308i</v>
      </c>
      <c r="Y32">
        <f t="shared" si="7"/>
        <v>23.3306457169747</v>
      </c>
      <c r="Z32">
        <f t="shared" si="8"/>
        <v>-1.53744000373159</v>
      </c>
      <c r="AA32">
        <f t="shared" si="9"/>
        <v>27.3585351765937</v>
      </c>
      <c r="AB32">
        <f t="shared" si="10"/>
        <v>91.9111765316025</v>
      </c>
    </row>
    <row r="33" spans="16:28">
      <c r="P33">
        <v>0.041</v>
      </c>
      <c r="Q33">
        <v>41</v>
      </c>
      <c r="R33">
        <f t="shared" si="0"/>
        <v>257.48</v>
      </c>
      <c r="S33" t="str">
        <f t="shared" si="1"/>
        <v>1+0.025748i</v>
      </c>
      <c r="T33" t="str">
        <f t="shared" si="2"/>
        <v>1+0.009217784i</v>
      </c>
      <c r="U33" t="str">
        <f t="shared" si="3"/>
        <v>0.0439492612i</v>
      </c>
      <c r="V33" t="str">
        <f t="shared" si="4"/>
        <v>1+0.00051496i</v>
      </c>
      <c r="W33" t="str">
        <f t="shared" si="5"/>
        <v>1+0.000254930693069307i</v>
      </c>
      <c r="X33" t="str">
        <f t="shared" si="6"/>
        <v>0.778080432248441-22.7487127582805i</v>
      </c>
      <c r="Y33">
        <f t="shared" si="7"/>
        <v>22.7620153175812</v>
      </c>
      <c r="Z33">
        <f t="shared" si="8"/>
        <v>-1.53660638219261</v>
      </c>
      <c r="AA33">
        <f t="shared" si="9"/>
        <v>27.1442142252492</v>
      </c>
      <c r="AB33">
        <f t="shared" si="10"/>
        <v>91.9589395274971</v>
      </c>
    </row>
    <row r="34" spans="16:28">
      <c r="P34">
        <v>0.042</v>
      </c>
      <c r="Q34">
        <v>42</v>
      </c>
      <c r="R34">
        <f t="shared" si="0"/>
        <v>263.76</v>
      </c>
      <c r="S34" t="str">
        <f t="shared" si="1"/>
        <v>1+0.026376i</v>
      </c>
      <c r="T34" t="str">
        <f t="shared" si="2"/>
        <v>1+0.009442608i</v>
      </c>
      <c r="U34" t="str">
        <f t="shared" si="3"/>
        <v>0.0450211944i</v>
      </c>
      <c r="V34" t="str">
        <f t="shared" si="4"/>
        <v>1+0.00052752i</v>
      </c>
      <c r="W34" t="str">
        <f t="shared" si="5"/>
        <v>1+0.000261148514851485i</v>
      </c>
      <c r="X34" t="str">
        <f t="shared" si="6"/>
        <v>0.778080619692083-22.2068454641837i</v>
      </c>
      <c r="Y34">
        <f t="shared" si="7"/>
        <v>22.2204724279408</v>
      </c>
      <c r="Z34">
        <f t="shared" si="8"/>
        <v>-1.53577278186742</v>
      </c>
      <c r="AA34">
        <f t="shared" si="9"/>
        <v>26.9350657641642</v>
      </c>
      <c r="AB34">
        <f t="shared" si="10"/>
        <v>92.0067013079311</v>
      </c>
    </row>
    <row r="35" spans="16:28">
      <c r="P35">
        <v>0.043</v>
      </c>
      <c r="Q35">
        <v>43</v>
      </c>
      <c r="R35">
        <f t="shared" si="0"/>
        <v>270.04</v>
      </c>
      <c r="S35" t="str">
        <f t="shared" si="1"/>
        <v>1+0.027004i</v>
      </c>
      <c r="T35" t="str">
        <f t="shared" si="2"/>
        <v>1+0.009667432i</v>
      </c>
      <c r="U35" t="str">
        <f t="shared" si="3"/>
        <v>0.0460931276i</v>
      </c>
      <c r="V35" t="str">
        <f t="shared" si="4"/>
        <v>1+0.00054008i</v>
      </c>
      <c r="W35" t="str">
        <f t="shared" si="5"/>
        <v>1+0.000267366336633663i</v>
      </c>
      <c r="X35" t="str">
        <f t="shared" si="6"/>
        <v>0.778080811652432-21.6901758567418i</v>
      </c>
      <c r="Y35">
        <f t="shared" si="7"/>
        <v>21.7041272214721</v>
      </c>
      <c r="Z35">
        <f t="shared" si="8"/>
        <v>-1.53493920327207</v>
      </c>
      <c r="AA35">
        <f t="shared" si="9"/>
        <v>26.7308465286548</v>
      </c>
      <c r="AB35">
        <f t="shared" si="10"/>
        <v>92.0544618433374</v>
      </c>
    </row>
    <row r="36" spans="16:28">
      <c r="P36">
        <v>0.044</v>
      </c>
      <c r="Q36">
        <v>44</v>
      </c>
      <c r="R36">
        <f t="shared" si="0"/>
        <v>276.32</v>
      </c>
      <c r="S36" t="str">
        <f t="shared" si="1"/>
        <v>1+0.027632i</v>
      </c>
      <c r="T36" t="str">
        <f t="shared" si="2"/>
        <v>1+0.009892256i</v>
      </c>
      <c r="U36" t="str">
        <f t="shared" si="3"/>
        <v>0.0471650608i</v>
      </c>
      <c r="V36" t="str">
        <f t="shared" si="4"/>
        <v>1+0.00055264i</v>
      </c>
      <c r="W36" t="str">
        <f t="shared" si="5"/>
        <v>1+0.000273584158415842i</v>
      </c>
      <c r="X36" t="str">
        <f t="shared" si="6"/>
        <v>0.778081008129487-21.1969859118657i</v>
      </c>
      <c r="Y36">
        <f t="shared" si="7"/>
        <v>21.2112616740034</v>
      </c>
      <c r="Z36">
        <f t="shared" si="8"/>
        <v>-1.53410564692249</v>
      </c>
      <c r="AA36">
        <f t="shared" si="9"/>
        <v>26.5313300339439</v>
      </c>
      <c r="AB36">
        <f t="shared" si="10"/>
        <v>92.1022211041547</v>
      </c>
    </row>
    <row r="37" spans="16:28">
      <c r="P37">
        <v>0.045</v>
      </c>
      <c r="Q37">
        <v>45</v>
      </c>
      <c r="R37">
        <f t="shared" si="0"/>
        <v>282.6</v>
      </c>
      <c r="S37" t="str">
        <f t="shared" si="1"/>
        <v>1+0.02826i</v>
      </c>
      <c r="T37" t="str">
        <f t="shared" si="2"/>
        <v>1+0.01011708i</v>
      </c>
      <c r="U37" t="str">
        <f t="shared" si="3"/>
        <v>0.048236994i</v>
      </c>
      <c r="V37" t="str">
        <f t="shared" si="4"/>
        <v>1+0.0005652i</v>
      </c>
      <c r="W37" t="str">
        <f t="shared" si="5"/>
        <v>1+0.00027980198019802i</v>
      </c>
      <c r="X37" t="str">
        <f t="shared" si="6"/>
        <v>0.778081209123251-20.7257103187184i</v>
      </c>
      <c r="Y37">
        <f t="shared" si="7"/>
        <v>20.7403104746149</v>
      </c>
      <c r="Z37">
        <f t="shared" si="8"/>
        <v>-1.53327211333452</v>
      </c>
      <c r="AA37">
        <f t="shared" si="9"/>
        <v>26.3363050665212</v>
      </c>
      <c r="AB37">
        <f t="shared" si="10"/>
        <v>92.1499790608273</v>
      </c>
    </row>
    <row r="38" spans="16:28">
      <c r="P38">
        <v>0.046</v>
      </c>
      <c r="Q38">
        <v>46</v>
      </c>
      <c r="R38">
        <f t="shared" si="0"/>
        <v>288.88</v>
      </c>
      <c r="S38" t="str">
        <f t="shared" si="1"/>
        <v>1+0.028888i</v>
      </c>
      <c r="T38" t="str">
        <f t="shared" si="2"/>
        <v>1+0.010341904i</v>
      </c>
      <c r="U38" t="str">
        <f t="shared" si="3"/>
        <v>0.0493089272i</v>
      </c>
      <c r="V38" t="str">
        <f t="shared" si="4"/>
        <v>1+0.00057776i</v>
      </c>
      <c r="W38" t="str">
        <f t="shared" si="5"/>
        <v>1+0.000286019801980198i</v>
      </c>
      <c r="X38" t="str">
        <f t="shared" si="6"/>
        <v>0.77808141463372-20.2749198804487i</v>
      </c>
      <c r="Y38">
        <f t="shared" si="7"/>
        <v>20.2898444263728</v>
      </c>
      <c r="Z38">
        <f t="shared" si="8"/>
        <v>-1.53243860302392</v>
      </c>
      <c r="AA38">
        <f t="shared" si="9"/>
        <v>26.1455743413305</v>
      </c>
      <c r="AB38">
        <f t="shared" si="10"/>
        <v>92.1977356838057</v>
      </c>
    </row>
    <row r="39" spans="16:28">
      <c r="P39">
        <v>0.047</v>
      </c>
      <c r="Q39">
        <v>47</v>
      </c>
      <c r="R39">
        <f t="shared" si="0"/>
        <v>295.16</v>
      </c>
      <c r="S39" t="str">
        <f t="shared" si="1"/>
        <v>1+0.029516i</v>
      </c>
      <c r="T39" t="str">
        <f t="shared" si="2"/>
        <v>1+0.010566728i</v>
      </c>
      <c r="U39" t="str">
        <f t="shared" si="3"/>
        <v>0.0503808604i</v>
      </c>
      <c r="V39" t="str">
        <f t="shared" si="4"/>
        <v>1+0.00059032i</v>
      </c>
      <c r="W39" t="str">
        <f t="shared" si="5"/>
        <v>1+0.000292237623762376i</v>
      </c>
      <c r="X39" t="str">
        <f t="shared" si="6"/>
        <v>0.778081624660895-19.8433070339802i</v>
      </c>
      <c r="Y39">
        <f t="shared" si="7"/>
        <v>19.8585559661181</v>
      </c>
      <c r="Z39">
        <f t="shared" si="8"/>
        <v>-1.5316051165063</v>
      </c>
      <c r="AA39">
        <f t="shared" si="9"/>
        <v>25.9589533033812</v>
      </c>
      <c r="AB39">
        <f t="shared" si="10"/>
        <v>92.2454909435461</v>
      </c>
    </row>
    <row r="40" spans="16:28">
      <c r="P40">
        <v>0.048</v>
      </c>
      <c r="Q40">
        <v>48</v>
      </c>
      <c r="R40">
        <f t="shared" si="0"/>
        <v>301.44</v>
      </c>
      <c r="S40" t="str">
        <f t="shared" si="1"/>
        <v>1+0.030144i</v>
      </c>
      <c r="T40" t="str">
        <f t="shared" si="2"/>
        <v>1+0.010791552i</v>
      </c>
      <c r="U40" t="str">
        <f t="shared" si="3"/>
        <v>0.0514527936i</v>
      </c>
      <c r="V40" t="str">
        <f t="shared" si="4"/>
        <v>1+0.00060288i</v>
      </c>
      <c r="W40" t="str">
        <f t="shared" si="5"/>
        <v>1+0.000298455445544555i</v>
      </c>
      <c r="X40" t="str">
        <f t="shared" si="6"/>
        <v>0.778081839204777-19.4296731798261i</v>
      </c>
      <c r="Y40">
        <f t="shared" si="7"/>
        <v>19.4452464942812</v>
      </c>
      <c r="Z40">
        <f t="shared" si="8"/>
        <v>-1.5307716542972</v>
      </c>
      <c r="AA40">
        <f t="shared" si="9"/>
        <v>25.776269055535</v>
      </c>
      <c r="AB40">
        <f t="shared" si="10"/>
        <v>92.2932448105112</v>
      </c>
    </row>
    <row r="41" spans="16:28">
      <c r="P41">
        <v>0.049</v>
      </c>
      <c r="Q41">
        <v>49</v>
      </c>
      <c r="R41">
        <f t="shared" si="0"/>
        <v>307.72</v>
      </c>
      <c r="S41" t="str">
        <f t="shared" si="1"/>
        <v>1+0.030772i</v>
      </c>
      <c r="T41" t="str">
        <f t="shared" si="2"/>
        <v>1+0.011016376i</v>
      </c>
      <c r="U41" t="str">
        <f t="shared" si="3"/>
        <v>0.0525247268i</v>
      </c>
      <c r="V41" t="str">
        <f t="shared" si="4"/>
        <v>1+0.00061544i</v>
      </c>
      <c r="W41" t="str">
        <f t="shared" si="5"/>
        <v>1+0.000304673267326733i</v>
      </c>
      <c r="X41" t="str">
        <f t="shared" si="6"/>
        <v>0.778082058265364-19.0329175633556i</v>
      </c>
      <c r="Y41">
        <f t="shared" si="7"/>
        <v>19.0488152561487</v>
      </c>
      <c r="Z41">
        <f t="shared" si="8"/>
        <v>-1.52993821691203</v>
      </c>
      <c r="AA41">
        <f t="shared" si="9"/>
        <v>25.597359396855</v>
      </c>
      <c r="AB41">
        <f t="shared" si="10"/>
        <v>92.3409972551698</v>
      </c>
    </row>
    <row r="42" spans="16:28">
      <c r="P42">
        <v>0.05</v>
      </c>
      <c r="Q42">
        <v>50</v>
      </c>
      <c r="R42">
        <f t="shared" si="0"/>
        <v>314</v>
      </c>
      <c r="S42" t="str">
        <f t="shared" si="1"/>
        <v>1+0.0314i</v>
      </c>
      <c r="T42" t="str">
        <f t="shared" si="2"/>
        <v>1+0.0112412i</v>
      </c>
      <c r="U42" t="str">
        <f t="shared" si="3"/>
        <v>0.05359666i</v>
      </c>
      <c r="V42" t="str">
        <f t="shared" si="4"/>
        <v>1+0.000628i</v>
      </c>
      <c r="W42" t="str">
        <f t="shared" si="5"/>
        <v>1+0.000310891089108911i</v>
      </c>
      <c r="X42" t="str">
        <f t="shared" si="6"/>
        <v>0.778082281842654-18.6520274903084i</v>
      </c>
      <c r="Y42">
        <f t="shared" si="7"/>
        <v>18.6682495573778</v>
      </c>
      <c r="Z42">
        <f t="shared" si="8"/>
        <v>-1.5291048048661</v>
      </c>
      <c r="AA42">
        <f t="shared" si="9"/>
        <v>25.4220719581125</v>
      </c>
      <c r="AB42">
        <f t="shared" si="10"/>
        <v>92.3887482479973</v>
      </c>
    </row>
    <row r="43" spans="16:28">
      <c r="P43">
        <v>0.051</v>
      </c>
      <c r="Q43">
        <v>51</v>
      </c>
      <c r="R43">
        <f t="shared" si="0"/>
        <v>320.28</v>
      </c>
      <c r="S43" t="str">
        <f t="shared" si="1"/>
        <v>1+0.032028i</v>
      </c>
      <c r="T43" t="str">
        <f t="shared" si="2"/>
        <v>1+0.011466024i</v>
      </c>
      <c r="U43" t="str">
        <f t="shared" si="3"/>
        <v>0.0546685932i</v>
      </c>
      <c r="V43" t="str">
        <f t="shared" si="4"/>
        <v>1+0.00064056i</v>
      </c>
      <c r="W43" t="str">
        <f t="shared" si="5"/>
        <v>1+0.000317108910891089i</v>
      </c>
      <c r="X43" t="str">
        <f t="shared" si="6"/>
        <v>0.778082509936648-18.2860696934253i</v>
      </c>
      <c r="Y43">
        <f t="shared" si="7"/>
        <v>18.3026161306267</v>
      </c>
      <c r="Z43">
        <f t="shared" si="8"/>
        <v>-1.52827141867458</v>
      </c>
      <c r="AA43">
        <f t="shared" si="9"/>
        <v>25.2502634229042</v>
      </c>
      <c r="AB43">
        <f t="shared" si="10"/>
        <v>92.4364977594756</v>
      </c>
    </row>
    <row r="44" spans="16:28">
      <c r="P44">
        <v>0.052</v>
      </c>
      <c r="Q44">
        <v>52</v>
      </c>
      <c r="R44">
        <f t="shared" si="0"/>
        <v>326.56</v>
      </c>
      <c r="S44" t="str">
        <f t="shared" si="1"/>
        <v>1+0.032656i</v>
      </c>
      <c r="T44" t="str">
        <f t="shared" si="2"/>
        <v>1+0.011690848i</v>
      </c>
      <c r="U44" t="str">
        <f t="shared" si="3"/>
        <v>0.0557405264i</v>
      </c>
      <c r="V44" t="str">
        <f t="shared" si="4"/>
        <v>1+0.00065312i</v>
      </c>
      <c r="W44" t="str">
        <f t="shared" si="5"/>
        <v>1+0.000323326732673267i</v>
      </c>
      <c r="X44" t="str">
        <f t="shared" si="6"/>
        <v>0.778082742547346-17.9341826952358i</v>
      </c>
      <c r="Y44">
        <f t="shared" si="7"/>
        <v>17.9510534983422</v>
      </c>
      <c r="Z44">
        <f t="shared" si="8"/>
        <v>-1.52743805885256</v>
      </c>
      <c r="AA44">
        <f t="shared" si="9"/>
        <v>25.0817988244048</v>
      </c>
      <c r="AB44">
        <f t="shared" si="10"/>
        <v>92.4842457600933</v>
      </c>
    </row>
    <row r="45" spans="16:28">
      <c r="P45">
        <v>0.053</v>
      </c>
      <c r="Q45">
        <v>53</v>
      </c>
      <c r="R45">
        <f t="shared" si="0"/>
        <v>332.84</v>
      </c>
      <c r="S45" t="str">
        <f t="shared" si="1"/>
        <v>1+0.033284i</v>
      </c>
      <c r="T45" t="str">
        <f t="shared" si="2"/>
        <v>1+0.011915672i</v>
      </c>
      <c r="U45" t="str">
        <f t="shared" si="3"/>
        <v>0.0568124596i</v>
      </c>
      <c r="V45" t="str">
        <f t="shared" si="4"/>
        <v>1+0.00066568i</v>
      </c>
      <c r="W45" t="str">
        <f t="shared" si="5"/>
        <v>1+0.000329544554455446i</v>
      </c>
      <c r="X45" t="str">
        <f t="shared" si="6"/>
        <v>0.778082979674745-17.5955700354375i</v>
      </c>
      <c r="Y45">
        <f t="shared" si="7"/>
        <v>17.6127652001395</v>
      </c>
      <c r="Z45">
        <f t="shared" si="8"/>
        <v>-1.52660472591498</v>
      </c>
      <c r="AA45">
        <f t="shared" si="9"/>
        <v>24.9165509091077</v>
      </c>
      <c r="AB45">
        <f t="shared" si="10"/>
        <v>92.5319922203461</v>
      </c>
    </row>
    <row r="46" spans="16:28">
      <c r="P46">
        <v>0.054</v>
      </c>
      <c r="Q46">
        <v>54</v>
      </c>
      <c r="R46">
        <f t="shared" si="0"/>
        <v>339.12</v>
      </c>
      <c r="S46" t="str">
        <f t="shared" si="1"/>
        <v>1+0.033912i</v>
      </c>
      <c r="T46" t="str">
        <f t="shared" si="2"/>
        <v>1+0.012140496i</v>
      </c>
      <c r="U46" t="str">
        <f t="shared" si="3"/>
        <v>0.0578843928i</v>
      </c>
      <c r="V46" t="str">
        <f t="shared" si="4"/>
        <v>1+0.00067824i</v>
      </c>
      <c r="W46" t="str">
        <f t="shared" si="5"/>
        <v>1+0.000335762376237624i</v>
      </c>
      <c r="X46" t="str">
        <f t="shared" si="6"/>
        <v>0.778083221318849-17.2694942507871i</v>
      </c>
      <c r="Y46">
        <f t="shared" si="7"/>
        <v>17.2870137726927</v>
      </c>
      <c r="Z46">
        <f t="shared" si="8"/>
        <v>-1.52577142037666</v>
      </c>
      <c r="AA46">
        <f t="shared" si="9"/>
        <v>24.7543995600408</v>
      </c>
      <c r="AB46">
        <f t="shared" si="10"/>
        <v>92.5797371107363</v>
      </c>
    </row>
    <row r="47" spans="16:28">
      <c r="P47">
        <v>0.055</v>
      </c>
      <c r="Q47">
        <v>55</v>
      </c>
      <c r="R47">
        <f t="shared" si="0"/>
        <v>345.4</v>
      </c>
      <c r="S47" t="str">
        <f t="shared" si="1"/>
        <v>1+0.03454i</v>
      </c>
      <c r="T47" t="str">
        <f t="shared" si="2"/>
        <v>1+0.01236532i</v>
      </c>
      <c r="U47" t="str">
        <f t="shared" si="3"/>
        <v>0.058956326i</v>
      </c>
      <c r="V47" t="str">
        <f t="shared" si="4"/>
        <v>1+0.0006908i</v>
      </c>
      <c r="W47" t="str">
        <f t="shared" si="5"/>
        <v>1+0.000341980198019802i</v>
      </c>
      <c r="X47" t="str">
        <f t="shared" si="6"/>
        <v>0.778083467479653-16.9552715117319i</v>
      </c>
      <c r="Y47">
        <f t="shared" si="7"/>
        <v>16.9731153863665</v>
      </c>
      <c r="Z47">
        <f t="shared" si="8"/>
        <v>-1.52493814275232</v>
      </c>
      <c r="AA47">
        <f t="shared" si="9"/>
        <v>24.5952312729067</v>
      </c>
      <c r="AB47">
        <f t="shared" si="10"/>
        <v>92.6274804017737</v>
      </c>
    </row>
    <row r="48" spans="16:28">
      <c r="P48">
        <v>0.056</v>
      </c>
      <c r="Q48">
        <v>56</v>
      </c>
      <c r="R48">
        <f t="shared" si="0"/>
        <v>351.68</v>
      </c>
      <c r="S48" t="str">
        <f t="shared" si="1"/>
        <v>1+0.035168i</v>
      </c>
      <c r="T48" t="str">
        <f t="shared" si="2"/>
        <v>1+0.012590144i</v>
      </c>
      <c r="U48" t="str">
        <f t="shared" si="3"/>
        <v>0.0600282592i</v>
      </c>
      <c r="V48" t="str">
        <f t="shared" si="4"/>
        <v>1+0.00070336i</v>
      </c>
      <c r="W48" t="str">
        <f t="shared" si="5"/>
        <v>1+0.00034819801980198i</v>
      </c>
      <c r="X48" t="str">
        <f t="shared" si="6"/>
        <v>0.778083718157158-16.6522668336871i</v>
      </c>
      <c r="Y48">
        <f t="shared" si="7"/>
        <v>16.6704350564938</v>
      </c>
      <c r="Z48">
        <f t="shared" si="8"/>
        <v>-1.52410489355653</v>
      </c>
      <c r="AA48">
        <f t="shared" si="9"/>
        <v>24.4389386794264</v>
      </c>
      <c r="AB48">
        <f t="shared" si="10"/>
        <v>92.675222063975</v>
      </c>
    </row>
    <row r="49" spans="16:28">
      <c r="P49">
        <v>0.057</v>
      </c>
      <c r="Q49">
        <v>57</v>
      </c>
      <c r="R49">
        <f t="shared" si="0"/>
        <v>357.96</v>
      </c>
      <c r="S49" t="str">
        <f t="shared" si="1"/>
        <v>1+0.035796i</v>
      </c>
      <c r="T49" t="str">
        <f t="shared" si="2"/>
        <v>1+0.012814968i</v>
      </c>
      <c r="U49" t="str">
        <f t="shared" si="3"/>
        <v>0.0611001924i</v>
      </c>
      <c r="V49" t="str">
        <f t="shared" si="4"/>
        <v>1+0.00071592i</v>
      </c>
      <c r="W49" t="str">
        <f t="shared" si="5"/>
        <v>1+0.000354415841584159i</v>
      </c>
      <c r="X49" t="str">
        <f t="shared" si="6"/>
        <v>0.778083973351363-16.35988979239i</v>
      </c>
      <c r="Y49">
        <f t="shared" si="7"/>
        <v>16.3783823587292</v>
      </c>
      <c r="Z49">
        <f t="shared" si="8"/>
        <v>-1.52327167330375</v>
      </c>
      <c r="AA49">
        <f t="shared" si="9"/>
        <v>24.2854201128715</v>
      </c>
      <c r="AB49">
        <f t="shared" si="10"/>
        <v>92.7229620678646</v>
      </c>
    </row>
    <row r="50" spans="16:28">
      <c r="P50">
        <v>0.058</v>
      </c>
      <c r="Q50">
        <v>58</v>
      </c>
      <c r="R50">
        <f t="shared" si="0"/>
        <v>364.24</v>
      </c>
      <c r="S50" t="str">
        <f t="shared" si="1"/>
        <v>1+0.036424i</v>
      </c>
      <c r="T50" t="str">
        <f t="shared" si="2"/>
        <v>1+0.013039792i</v>
      </c>
      <c r="U50" t="str">
        <f t="shared" si="3"/>
        <v>0.0621721256i</v>
      </c>
      <c r="V50" t="str">
        <f t="shared" si="4"/>
        <v>1+0.00072848i</v>
      </c>
      <c r="W50" t="str">
        <f t="shared" si="5"/>
        <v>1+0.000360633663366337i</v>
      </c>
      <c r="X50" t="str">
        <f t="shared" si="6"/>
        <v>0.77808423306227-16.0775906824922i</v>
      </c>
      <c r="Y50">
        <f t="shared" si="7"/>
        <v>16.096407587642</v>
      </c>
      <c r="Z50">
        <f t="shared" si="8"/>
        <v>-1.52243848250828</v>
      </c>
      <c r="AA50">
        <f t="shared" si="9"/>
        <v>24.1345792113818</v>
      </c>
      <c r="AB50">
        <f t="shared" si="10"/>
        <v>92.7707003839742</v>
      </c>
    </row>
    <row r="51" spans="16:28">
      <c r="P51">
        <v>0.059</v>
      </c>
      <c r="Q51">
        <v>59</v>
      </c>
      <c r="R51">
        <f t="shared" si="0"/>
        <v>370.52</v>
      </c>
      <c r="S51" t="str">
        <f t="shared" si="1"/>
        <v>1+0.037052i</v>
      </c>
      <c r="T51" t="str">
        <f t="shared" si="2"/>
        <v>1+0.013264616i</v>
      </c>
      <c r="U51" t="str">
        <f t="shared" si="3"/>
        <v>0.0632440588i</v>
      </c>
      <c r="V51" t="str">
        <f t="shared" si="4"/>
        <v>1+0.00074104i</v>
      </c>
      <c r="W51" t="str">
        <f t="shared" si="5"/>
        <v>1+0.000366851485148515i</v>
      </c>
      <c r="X51" t="str">
        <f t="shared" si="6"/>
        <v>0.778084497289874-15.8048570668046i</v>
      </c>
      <c r="Y51">
        <f t="shared" si="7"/>
        <v>15.8239983059607</v>
      </c>
      <c r="Z51">
        <f t="shared" si="8"/>
        <v>-1.52160532168431</v>
      </c>
      <c r="AA51">
        <f t="shared" si="9"/>
        <v>23.9863245551936</v>
      </c>
      <c r="AB51">
        <f t="shared" si="10"/>
        <v>92.8184369828434</v>
      </c>
    </row>
    <row r="52" spans="16:28">
      <c r="P52">
        <v>0.06</v>
      </c>
      <c r="Q52">
        <v>60</v>
      </c>
      <c r="R52">
        <f t="shared" si="0"/>
        <v>376.8</v>
      </c>
      <c r="S52" t="str">
        <f t="shared" si="1"/>
        <v>1+0.03768i</v>
      </c>
      <c r="T52" t="str">
        <f t="shared" si="2"/>
        <v>1+0.01348944i</v>
      </c>
      <c r="U52" t="str">
        <f t="shared" si="3"/>
        <v>0.064315992i</v>
      </c>
      <c r="V52" t="str">
        <f t="shared" si="4"/>
        <v>1+0.0007536i</v>
      </c>
      <c r="W52" t="str">
        <f t="shared" si="5"/>
        <v>1+0.000373069306930693i</v>
      </c>
      <c r="X52" t="str">
        <f t="shared" si="6"/>
        <v>0.778084766034178-15.5412106706177i</v>
      </c>
      <c r="Y52">
        <f t="shared" si="7"/>
        <v>15.5606762388932</v>
      </c>
      <c r="Z52">
        <f t="shared" si="8"/>
        <v>-1.52077219134588</v>
      </c>
      <c r="AA52">
        <f t="shared" si="9"/>
        <v>23.8405693343563</v>
      </c>
      <c r="AB52">
        <f t="shared" si="10"/>
        <v>92.8661718350191</v>
      </c>
    </row>
    <row r="53" spans="16:28">
      <c r="P53">
        <v>0.061</v>
      </c>
      <c r="Q53">
        <v>61</v>
      </c>
      <c r="R53">
        <f t="shared" si="0"/>
        <v>383.08</v>
      </c>
      <c r="S53" t="str">
        <f t="shared" si="1"/>
        <v>1+0.038308i</v>
      </c>
      <c r="T53" t="str">
        <f t="shared" si="2"/>
        <v>1+0.013714264i</v>
      </c>
      <c r="U53" t="str">
        <f t="shared" si="3"/>
        <v>0.0653879252i</v>
      </c>
      <c r="V53" t="str">
        <f t="shared" si="4"/>
        <v>1+0.00076616i</v>
      </c>
      <c r="W53" t="str">
        <f t="shared" si="5"/>
        <v>1+0.000379287128712871i</v>
      </c>
      <c r="X53" t="str">
        <f t="shared" si="6"/>
        <v>0.778085039295179-15.2862045814977i</v>
      </c>
      <c r="Y53">
        <f t="shared" si="7"/>
        <v>15.3059944739235</v>
      </c>
      <c r="Z53">
        <f t="shared" si="8"/>
        <v>-1.51993909200692</v>
      </c>
      <c r="AA53">
        <f t="shared" si="9"/>
        <v>23.6972310439155</v>
      </c>
      <c r="AB53">
        <f t="shared" si="10"/>
        <v>92.9139049110568</v>
      </c>
    </row>
    <row r="54" spans="16:28">
      <c r="P54">
        <v>0.062</v>
      </c>
      <c r="Q54">
        <v>62</v>
      </c>
      <c r="R54">
        <f t="shared" si="0"/>
        <v>389.36</v>
      </c>
      <c r="S54" t="str">
        <f t="shared" si="1"/>
        <v>1+0.038936i</v>
      </c>
      <c r="T54" t="str">
        <f t="shared" si="2"/>
        <v>1+0.013939088i</v>
      </c>
      <c r="U54" t="str">
        <f t="shared" si="3"/>
        <v>0.0664598584i</v>
      </c>
      <c r="V54" t="str">
        <f t="shared" si="4"/>
        <v>1+0.00077872i</v>
      </c>
      <c r="W54" t="str">
        <f t="shared" si="5"/>
        <v>1+0.00038550495049505i</v>
      </c>
      <c r="X54" t="str">
        <f t="shared" si="6"/>
        <v>0.778085317072878-15.0394207200711i</v>
      </c>
      <c r="Y54">
        <f t="shared" si="7"/>
        <v>15.0595349315956</v>
      </c>
      <c r="Z54">
        <f t="shared" si="8"/>
        <v>-1.51910602418119</v>
      </c>
      <c r="AA54">
        <f t="shared" si="9"/>
        <v>23.5562312038801</v>
      </c>
      <c r="AB54">
        <f t="shared" si="10"/>
        <v>92.9616361815194</v>
      </c>
    </row>
    <row r="55" spans="16:28">
      <c r="P55">
        <v>0.063</v>
      </c>
      <c r="Q55">
        <v>63</v>
      </c>
      <c r="R55">
        <f t="shared" si="0"/>
        <v>395.64</v>
      </c>
      <c r="S55" t="str">
        <f t="shared" si="1"/>
        <v>1+0.039564i</v>
      </c>
      <c r="T55" t="str">
        <f t="shared" si="2"/>
        <v>1+0.014163912i</v>
      </c>
      <c r="U55" t="str">
        <f t="shared" si="3"/>
        <v>0.0675317916i</v>
      </c>
      <c r="V55" t="str">
        <f t="shared" si="4"/>
        <v>1+0.00079128i</v>
      </c>
      <c r="W55" t="str">
        <f t="shared" si="5"/>
        <v>1+0.000391722772277228i</v>
      </c>
      <c r="X55" t="str">
        <f t="shared" si="6"/>
        <v>0.778085599367274-14.8004675516867i</v>
      </c>
      <c r="Y55">
        <f t="shared" si="7"/>
        <v>14.820906077176</v>
      </c>
      <c r="Z55">
        <f t="shared" si="8"/>
        <v>-1.51827298838231</v>
      </c>
      <c r="AA55">
        <f t="shared" si="9"/>
        <v>23.4174951015963</v>
      </c>
      <c r="AB55">
        <f t="shared" si="10"/>
        <v>93.0093656169785</v>
      </c>
    </row>
    <row r="56" spans="16:28">
      <c r="P56">
        <v>0.064</v>
      </c>
      <c r="Q56">
        <v>64</v>
      </c>
      <c r="R56">
        <f t="shared" si="0"/>
        <v>401.92</v>
      </c>
      <c r="S56" t="str">
        <f t="shared" si="1"/>
        <v>1+0.040192i</v>
      </c>
      <c r="T56" t="str">
        <f t="shared" si="2"/>
        <v>1+0.014388736i</v>
      </c>
      <c r="U56" t="str">
        <f t="shared" si="3"/>
        <v>0.0686037248i</v>
      </c>
      <c r="V56" t="str">
        <f t="shared" si="4"/>
        <v>1+0.00080384i</v>
      </c>
      <c r="W56" t="str">
        <f t="shared" si="5"/>
        <v>1+0.000397940594059406i</v>
      </c>
      <c r="X56" t="str">
        <f t="shared" si="6"/>
        <v>0.778085886178365-14.568978012609i</v>
      </c>
      <c r="Y56">
        <f t="shared" si="7"/>
        <v>14.589740846847</v>
      </c>
      <c r="Z56">
        <f t="shared" si="8"/>
        <v>-1.51743998512377</v>
      </c>
      <c r="AA56">
        <f t="shared" si="9"/>
        <v>23.2809515544092</v>
      </c>
      <c r="AB56">
        <f t="shared" si="10"/>
        <v>93.0570931880136</v>
      </c>
    </row>
    <row r="57" spans="16:28">
      <c r="P57">
        <v>0.065</v>
      </c>
      <c r="Q57">
        <v>65</v>
      </c>
      <c r="R57">
        <f t="shared" si="0"/>
        <v>408.2</v>
      </c>
      <c r="S57" t="str">
        <f t="shared" si="1"/>
        <v>1+0.04082i</v>
      </c>
      <c r="T57" t="str">
        <f t="shared" si="2"/>
        <v>1+0.01461356i</v>
      </c>
      <c r="U57" t="str">
        <f t="shared" si="3"/>
        <v>0.069675658i</v>
      </c>
      <c r="V57" t="str">
        <f t="shared" si="4"/>
        <v>1+0.0008164i</v>
      </c>
      <c r="W57" t="str">
        <f t="shared" si="5"/>
        <v>1+0.000404158415841584i</v>
      </c>
      <c r="X57" t="str">
        <f t="shared" si="6"/>
        <v>0.778086177506151-14.3446076276398i</v>
      </c>
      <c r="Y57">
        <f t="shared" si="7"/>
        <v>14.3656947653279</v>
      </c>
      <c r="Z57">
        <f t="shared" si="8"/>
        <v>-1.5166070149189</v>
      </c>
      <c r="AA57">
        <f t="shared" si="9"/>
        <v>23.1465326907245</v>
      </c>
      <c r="AB57">
        <f t="shared" si="10"/>
        <v>93.1048188652129</v>
      </c>
    </row>
    <row r="58" spans="16:28">
      <c r="P58">
        <v>0.066</v>
      </c>
      <c r="Q58">
        <v>66</v>
      </c>
      <c r="R58">
        <f t="shared" si="0"/>
        <v>414.48</v>
      </c>
      <c r="S58" t="str">
        <f t="shared" si="1"/>
        <v>1+0.041448i</v>
      </c>
      <c r="T58" t="str">
        <f t="shared" si="2"/>
        <v>1+0.014838384i</v>
      </c>
      <c r="U58" t="str">
        <f t="shared" si="3"/>
        <v>0.0707475912i</v>
      </c>
      <c r="V58" t="str">
        <f t="shared" si="4"/>
        <v>1+0.00082896i</v>
      </c>
      <c r="W58" t="str">
        <f t="shared" si="5"/>
        <v>1+0.000410376237623762i</v>
      </c>
      <c r="X58" t="str">
        <f t="shared" si="6"/>
        <v>0.778086473350633-14.127032798866i</v>
      </c>
      <c r="Y58">
        <f t="shared" si="7"/>
        <v>14.1484442346234</v>
      </c>
      <c r="Z58">
        <f t="shared" si="8"/>
        <v>-1.51577407828088</v>
      </c>
      <c r="AA58">
        <f t="shared" si="9"/>
        <v>23.0141737477861</v>
      </c>
      <c r="AB58">
        <f t="shared" si="10"/>
        <v>93.1525426191731</v>
      </c>
    </row>
    <row r="59" spans="16:28">
      <c r="P59">
        <v>0.067</v>
      </c>
      <c r="Q59">
        <v>67</v>
      </c>
      <c r="R59">
        <f t="shared" si="0"/>
        <v>420.76</v>
      </c>
      <c r="S59" t="str">
        <f t="shared" si="1"/>
        <v>1+0.042076i</v>
      </c>
      <c r="T59" t="str">
        <f t="shared" si="2"/>
        <v>1+0.015063208i</v>
      </c>
      <c r="U59" t="str">
        <f t="shared" si="3"/>
        <v>0.0718195244i</v>
      </c>
      <c r="V59" t="str">
        <f t="shared" si="4"/>
        <v>1+0.00084152i</v>
      </c>
      <c r="W59" t="str">
        <f t="shared" si="5"/>
        <v>1+0.000416594059405941i</v>
      </c>
      <c r="X59" t="str">
        <f t="shared" si="6"/>
        <v>0.778086773711808-13.9159492476528i</v>
      </c>
      <c r="Y59">
        <f t="shared" si="7"/>
        <v>13.9376849760164</v>
      </c>
      <c r="Z59">
        <f t="shared" si="8"/>
        <v>-1.51494117572275</v>
      </c>
      <c r="AA59">
        <f t="shared" si="9"/>
        <v>22.8838128846593</v>
      </c>
      <c r="AB59">
        <f t="shared" si="10"/>
        <v>93.2002644204996</v>
      </c>
    </row>
    <row r="60" spans="16:28">
      <c r="P60">
        <v>0.068</v>
      </c>
      <c r="Q60">
        <v>68</v>
      </c>
      <c r="R60">
        <f t="shared" si="0"/>
        <v>427.04</v>
      </c>
      <c r="S60" t="str">
        <f t="shared" si="1"/>
        <v>1+0.042704i</v>
      </c>
      <c r="T60" t="str">
        <f t="shared" si="2"/>
        <v>1+0.015288032i</v>
      </c>
      <c r="U60" t="str">
        <f t="shared" si="3"/>
        <v>0.0728914576i</v>
      </c>
      <c r="V60" t="str">
        <f t="shared" si="4"/>
        <v>1+0.00085408i</v>
      </c>
      <c r="W60" t="str">
        <f t="shared" si="5"/>
        <v>1+0.000422811881188119i</v>
      </c>
      <c r="X60" t="str">
        <f t="shared" si="6"/>
        <v>0.778087078589676-13.7110705941085i</v>
      </c>
      <c r="Y60">
        <f t="shared" si="7"/>
        <v>13.7331306095331</v>
      </c>
      <c r="Z60">
        <f t="shared" si="8"/>
        <v>-1.51410830775738</v>
      </c>
      <c r="AA60">
        <f t="shared" si="9"/>
        <v>22.755391009069</v>
      </c>
      <c r="AB60">
        <f t="shared" si="10"/>
        <v>93.2479842398068</v>
      </c>
    </row>
    <row r="61" spans="16:28">
      <c r="P61">
        <v>0.069</v>
      </c>
      <c r="Q61">
        <v>69</v>
      </c>
      <c r="R61">
        <f t="shared" si="0"/>
        <v>433.32</v>
      </c>
      <c r="S61" t="str">
        <f t="shared" si="1"/>
        <v>1+0.043332i</v>
      </c>
      <c r="T61" t="str">
        <f t="shared" si="2"/>
        <v>1+0.015512856i</v>
      </c>
      <c r="U61" t="str">
        <f t="shared" si="3"/>
        <v>0.0739633908i</v>
      </c>
      <c r="V61" t="str">
        <f t="shared" si="4"/>
        <v>1+0.00086664i</v>
      </c>
      <c r="W61" t="str">
        <f t="shared" si="5"/>
        <v>1+0.000429029702970297i</v>
      </c>
      <c r="X61" t="str">
        <f t="shared" si="6"/>
        <v>0.778087387984237-13.5121270600745i</v>
      </c>
      <c r="Y61">
        <f t="shared" si="7"/>
        <v>13.5345113569326</v>
      </c>
      <c r="Z61">
        <f t="shared" si="8"/>
        <v>-1.5132754748975</v>
      </c>
      <c r="AA61">
        <f t="shared" si="9"/>
        <v>22.6288516168795</v>
      </c>
      <c r="AB61">
        <f t="shared" si="10"/>
        <v>93.2957020477177</v>
      </c>
    </row>
    <row r="62" spans="16:28">
      <c r="P62">
        <v>0.07</v>
      </c>
      <c r="Q62">
        <v>70</v>
      </c>
      <c r="R62">
        <f t="shared" si="0"/>
        <v>439.6</v>
      </c>
      <c r="S62" t="str">
        <f t="shared" si="1"/>
        <v>1+0.04396i</v>
      </c>
      <c r="T62" t="str">
        <f t="shared" si="2"/>
        <v>1+0.01573768i</v>
      </c>
      <c r="U62" t="str">
        <f t="shared" si="3"/>
        <v>0.075035324i</v>
      </c>
      <c r="V62" t="str">
        <f t="shared" si="4"/>
        <v>1+0.0008792i</v>
      </c>
      <c r="W62" t="str">
        <f t="shared" si="5"/>
        <v>1+0.000435247524752475i</v>
      </c>
      <c r="X62" t="str">
        <f t="shared" si="6"/>
        <v>0.77808770189549-13.3188642832867i</v>
      </c>
      <c r="Y62">
        <f t="shared" si="7"/>
        <v>13.3415728558686</v>
      </c>
      <c r="Z62">
        <f t="shared" si="8"/>
        <v>-1.51244267765567</v>
      </c>
      <c r="AA62">
        <f t="shared" si="9"/>
        <v>22.5041406431222</v>
      </c>
      <c r="AB62">
        <f t="shared" si="10"/>
        <v>93.3434178148647</v>
      </c>
    </row>
    <row r="63" spans="16:28">
      <c r="P63">
        <v>0.071</v>
      </c>
      <c r="Q63">
        <v>71</v>
      </c>
      <c r="R63">
        <f t="shared" si="0"/>
        <v>445.88</v>
      </c>
      <c r="S63" t="str">
        <f t="shared" si="1"/>
        <v>1+0.044588i</v>
      </c>
      <c r="T63" t="str">
        <f t="shared" si="2"/>
        <v>1+0.015962504i</v>
      </c>
      <c r="U63" t="str">
        <f t="shared" si="3"/>
        <v>0.0761072572i</v>
      </c>
      <c r="V63" t="str">
        <f t="shared" si="4"/>
        <v>1+0.00089176i</v>
      </c>
      <c r="W63" t="str">
        <f t="shared" si="5"/>
        <v>1+0.000441465346534654i</v>
      </c>
      <c r="X63" t="str">
        <f t="shared" si="6"/>
        <v>0.778088020323433-13.1310422317496i</v>
      </c>
      <c r="Y63">
        <f t="shared" si="7"/>
        <v>13.1540750742636</v>
      </c>
      <c r="Z63">
        <f t="shared" si="8"/>
        <v>-1.51160991654429</v>
      </c>
      <c r="AA63">
        <f t="shared" si="9"/>
        <v>22.3812063235913</v>
      </c>
      <c r="AB63">
        <f t="shared" si="10"/>
        <v>93.3911315118895</v>
      </c>
    </row>
    <row r="64" spans="16:28">
      <c r="P64">
        <v>0.072</v>
      </c>
      <c r="Q64">
        <v>72</v>
      </c>
      <c r="R64">
        <f t="shared" si="0"/>
        <v>452.16</v>
      </c>
      <c r="S64" t="str">
        <f t="shared" si="1"/>
        <v>1+0.045216i</v>
      </c>
      <c r="T64" t="str">
        <f t="shared" si="2"/>
        <v>1+0.016187328i</v>
      </c>
      <c r="U64" t="str">
        <f t="shared" si="3"/>
        <v>0.0771791904i</v>
      </c>
      <c r="V64" t="str">
        <f t="shared" si="4"/>
        <v>1+0.00090432i</v>
      </c>
      <c r="W64" t="str">
        <f t="shared" si="5"/>
        <v>1+0.000447683168316832i</v>
      </c>
      <c r="X64" t="str">
        <f t="shared" si="6"/>
        <v>0.778088343268067-12.9484342085786i</v>
      </c>
      <c r="Y64">
        <f t="shared" si="7"/>
        <v>12.9717913151507</v>
      </c>
      <c r="Z64">
        <f t="shared" si="8"/>
        <v>-1.5107771920756</v>
      </c>
      <c r="AA64">
        <f t="shared" si="9"/>
        <v>22.2599990661187</v>
      </c>
      <c r="AB64">
        <f t="shared" si="10"/>
        <v>93.4388431094429</v>
      </c>
    </row>
    <row r="65" spans="16:28">
      <c r="P65">
        <v>0.073</v>
      </c>
      <c r="Q65">
        <v>73</v>
      </c>
      <c r="R65">
        <f t="shared" si="0"/>
        <v>458.44</v>
      </c>
      <c r="S65" t="str">
        <f t="shared" si="1"/>
        <v>1+0.045844i</v>
      </c>
      <c r="T65" t="str">
        <f t="shared" si="2"/>
        <v>1+0.016412152i</v>
      </c>
      <c r="U65" t="str">
        <f t="shared" si="3"/>
        <v>0.0782511236i</v>
      </c>
      <c r="V65" t="str">
        <f t="shared" si="4"/>
        <v>1+0.00091688i</v>
      </c>
      <c r="W65" t="str">
        <f t="shared" si="5"/>
        <v>1+0.00045390099009901i</v>
      </c>
      <c r="X65" t="str">
        <f t="shared" si="6"/>
        <v>0.77808867072939-12.7708259386361i</v>
      </c>
      <c r="Y65">
        <f t="shared" si="7"/>
        <v>12.7945073033102</v>
      </c>
      <c r="Z65">
        <f t="shared" si="8"/>
        <v>-1.50994450476166</v>
      </c>
      <c r="AA65">
        <f t="shared" si="9"/>
        <v>22.1404713307267</v>
      </c>
      <c r="AB65">
        <f t="shared" si="10"/>
        <v>93.4865525781854</v>
      </c>
    </row>
    <row r="66" spans="16:28">
      <c r="P66">
        <v>0.074</v>
      </c>
      <c r="Q66">
        <v>74</v>
      </c>
      <c r="R66">
        <f t="shared" si="0"/>
        <v>464.72</v>
      </c>
      <c r="S66" t="str">
        <f t="shared" si="1"/>
        <v>1+0.046472i</v>
      </c>
      <c r="T66" t="str">
        <f t="shared" si="2"/>
        <v>1+0.016636976i</v>
      </c>
      <c r="U66" t="str">
        <f t="shared" si="3"/>
        <v>0.0793230568i</v>
      </c>
      <c r="V66" t="str">
        <f t="shared" si="4"/>
        <v>1+0.00092944i</v>
      </c>
      <c r="W66" t="str">
        <f t="shared" si="5"/>
        <v>1+0.000460118811881188i</v>
      </c>
      <c r="X66" t="str">
        <f t="shared" si="6"/>
        <v>0.778089002707402-12.5980147292244i</v>
      </c>
      <c r="Y66">
        <f t="shared" si="7"/>
        <v>12.6220203459624</v>
      </c>
      <c r="Z66">
        <f t="shared" si="8"/>
        <v>-1.50911185511439</v>
      </c>
      <c r="AA66">
        <f t="shared" si="9"/>
        <v>22.0225775179351</v>
      </c>
      <c r="AB66">
        <f t="shared" si="10"/>
        <v>93.5342598887871</v>
      </c>
    </row>
    <row r="67" spans="16:28">
      <c r="P67">
        <v>0.075</v>
      </c>
      <c r="Q67">
        <v>75</v>
      </c>
      <c r="R67">
        <f t="shared" ref="R67:R130" si="11">6.28*Q67</f>
        <v>471</v>
      </c>
      <c r="S67" t="str">
        <f t="shared" ref="S67:S130" si="12">COMPLEX(1,R67*L$2*L$4)</f>
        <v>1+0.0471i</v>
      </c>
      <c r="T67" t="str">
        <f t="shared" ref="T67:T130" si="13">COMPLEX(1,(L$1+L$3)*R67*L$6)</f>
        <v>1+0.0168618i</v>
      </c>
      <c r="U67" t="str">
        <f t="shared" ref="U67:U130" si="14">COMPLEX(0,(L$4+L$5)*L$1*R67)</f>
        <v>0.08039499i</v>
      </c>
      <c r="V67" t="str">
        <f t="shared" ref="V67:V130" si="15">COMPLEX(1,L$3*L$6*R67)</f>
        <v>1+0.000942i</v>
      </c>
      <c r="W67" t="str">
        <f t="shared" ref="W67:W130" si="16">COMPLEX(1,L$2*L$4*L$5*R67/(L$4+L$5))</f>
        <v>1+0.000466336633663366i</v>
      </c>
      <c r="X67" t="str">
        <f t="shared" ref="X67:X130" si="17">IMDIV(IMPRODUCT(S67,T67),IMPRODUCT(U67,V67,W67))</f>
        <v>0.778089339202101-12.4298086979232i</v>
      </c>
      <c r="Y67">
        <f t="shared" ref="Y67:Y130" si="18">IMABS(X67)</f>
        <v>12.454138560605</v>
      </c>
      <c r="Z67">
        <f t="shared" ref="Z67:Z130" si="19">IMARGUMENT(X67)</f>
        <v>-1.50827924364552</v>
      </c>
      <c r="AA67">
        <f t="shared" ref="AA67:AA130" si="20">20*LOG(Y67)</f>
        <v>21.9062738645655</v>
      </c>
      <c r="AB67">
        <f t="shared" si="10"/>
        <v>93.5819650119277</v>
      </c>
    </row>
    <row r="68" spans="16:28">
      <c r="P68">
        <v>0.076</v>
      </c>
      <c r="Q68">
        <v>76</v>
      </c>
      <c r="R68">
        <f t="shared" si="11"/>
        <v>477.28</v>
      </c>
      <c r="S68" t="str">
        <f t="shared" si="12"/>
        <v>1+0.047728i</v>
      </c>
      <c r="T68" t="str">
        <f t="shared" si="13"/>
        <v>1+0.017086624i</v>
      </c>
      <c r="U68" t="str">
        <f t="shared" si="14"/>
        <v>0.0814669232i</v>
      </c>
      <c r="V68" t="str">
        <f t="shared" si="15"/>
        <v>1+0.00095456i</v>
      </c>
      <c r="W68" t="str">
        <f t="shared" si="16"/>
        <v>1+0.000472554455445545i</v>
      </c>
      <c r="X68" t="str">
        <f t="shared" si="17"/>
        <v>0.778089680213488-12.2660260613866i</v>
      </c>
      <c r="Y68">
        <f t="shared" si="18"/>
        <v>12.2906801638099</v>
      </c>
      <c r="Z68">
        <f t="shared" si="19"/>
        <v>-1.5074466708666</v>
      </c>
      <c r="AA68">
        <f t="shared" si="20"/>
        <v>21.7915183464448</v>
      </c>
      <c r="AB68">
        <f t="shared" ref="AB68:AB131" si="21">DEGREES(Z68)+180</f>
        <v>93.629667918297</v>
      </c>
    </row>
    <row r="69" spans="16:28">
      <c r="P69">
        <v>0.077</v>
      </c>
      <c r="Q69">
        <v>77</v>
      </c>
      <c r="R69">
        <f t="shared" si="11"/>
        <v>483.56</v>
      </c>
      <c r="S69" t="str">
        <f t="shared" si="12"/>
        <v>1+0.048356i</v>
      </c>
      <c r="T69" t="str">
        <f t="shared" si="13"/>
        <v>1+0.017311448i</v>
      </c>
      <c r="U69" t="str">
        <f t="shared" si="14"/>
        <v>0.0825388564i</v>
      </c>
      <c r="V69" t="str">
        <f t="shared" si="15"/>
        <v>1+0.00096712i</v>
      </c>
      <c r="W69" t="str">
        <f t="shared" si="16"/>
        <v>1+0.000478772277227723i</v>
      </c>
      <c r="X69" t="str">
        <f t="shared" si="17"/>
        <v>0.778090025741561-12.1064944795598i</v>
      </c>
      <c r="Y69">
        <f t="shared" si="18"/>
        <v>12.1314728154404</v>
      </c>
      <c r="Z69">
        <f t="shared" si="19"/>
        <v>-1.50661413728903</v>
      </c>
      <c r="AA69">
        <f t="shared" si="20"/>
        <v>21.6782705874712</v>
      </c>
      <c r="AB69">
        <f t="shared" si="21"/>
        <v>93.6773685785948</v>
      </c>
    </row>
    <row r="70" spans="16:28">
      <c r="P70">
        <v>0.078</v>
      </c>
      <c r="Q70">
        <v>78</v>
      </c>
      <c r="R70">
        <f t="shared" si="11"/>
        <v>489.84</v>
      </c>
      <c r="S70" t="str">
        <f t="shared" si="12"/>
        <v>1+0.048984i</v>
      </c>
      <c r="T70" t="str">
        <f t="shared" si="13"/>
        <v>1+0.017536272i</v>
      </c>
      <c r="U70" t="str">
        <f t="shared" si="14"/>
        <v>0.0836107896i</v>
      </c>
      <c r="V70" t="str">
        <f t="shared" si="15"/>
        <v>1+0.00097968i</v>
      </c>
      <c r="W70" t="str">
        <f t="shared" si="16"/>
        <v>1+0.000484990099009901i</v>
      </c>
      <c r="X70" t="str">
        <f t="shared" si="17"/>
        <v>0.77809037578632-11.9510504503393i</v>
      </c>
      <c r="Y70">
        <f t="shared" si="18"/>
        <v>11.9763530133111</v>
      </c>
      <c r="Z70">
        <f t="shared" si="19"/>
        <v>-1.50578164342402</v>
      </c>
      <c r="AA70">
        <f t="shared" si="20"/>
        <v>21.5664917745448</v>
      </c>
      <c r="AB70">
        <f t="shared" si="21"/>
        <v>93.7250669635308</v>
      </c>
    </row>
    <row r="71" spans="16:28">
      <c r="P71">
        <v>0.079</v>
      </c>
      <c r="Q71">
        <v>79</v>
      </c>
      <c r="R71">
        <f t="shared" si="11"/>
        <v>496.12</v>
      </c>
      <c r="S71" t="str">
        <f t="shared" si="12"/>
        <v>1+0.049612i</v>
      </c>
      <c r="T71" t="str">
        <f t="shared" si="13"/>
        <v>1+0.017761096i</v>
      </c>
      <c r="U71" t="str">
        <f t="shared" si="14"/>
        <v>0.0846827228i</v>
      </c>
      <c r="V71" t="str">
        <f t="shared" si="15"/>
        <v>1+0.00099224i</v>
      </c>
      <c r="W71" t="str">
        <f t="shared" si="16"/>
        <v>1+0.000491207920792079i</v>
      </c>
      <c r="X71" t="str">
        <f t="shared" si="17"/>
        <v>0.778090730347762-11.7995387502091i</v>
      </c>
      <c r="Y71">
        <f t="shared" si="18"/>
        <v>11.825165533824</v>
      </c>
      <c r="Z71">
        <f t="shared" si="19"/>
        <v>-1.50494918978258</v>
      </c>
      <c r="AA71">
        <f t="shared" si="20"/>
        <v>21.456144577919</v>
      </c>
      <c r="AB71">
        <f t="shared" si="21"/>
        <v>93.7727630438253</v>
      </c>
    </row>
    <row r="72" spans="16:28">
      <c r="P72">
        <v>0.08</v>
      </c>
      <c r="Q72">
        <v>80</v>
      </c>
      <c r="R72">
        <f t="shared" si="11"/>
        <v>502.4</v>
      </c>
      <c r="S72" t="str">
        <f t="shared" si="12"/>
        <v>1+0.05024i</v>
      </c>
      <c r="T72" t="str">
        <f t="shared" si="13"/>
        <v>1+0.01798592i</v>
      </c>
      <c r="U72" t="str">
        <f t="shared" si="14"/>
        <v>0.085754656i</v>
      </c>
      <c r="V72" t="str">
        <f t="shared" si="15"/>
        <v>1+0.0010048i</v>
      </c>
      <c r="W72" t="str">
        <f t="shared" si="16"/>
        <v>1+0.000497425742574258i</v>
      </c>
      <c r="X72" t="str">
        <f t="shared" si="17"/>
        <v>0.77809108942589-11.6518119168292i</v>
      </c>
      <c r="Y72">
        <f t="shared" si="18"/>
        <v>11.6777629145572</v>
      </c>
      <c r="Z72">
        <f t="shared" si="19"/>
        <v>-1.50411677687558</v>
      </c>
      <c r="AA72">
        <f t="shared" si="20"/>
        <v>21.3471930765606</v>
      </c>
      <c r="AB72">
        <f t="shared" si="21"/>
        <v>93.820456790209</v>
      </c>
    </row>
    <row r="73" spans="16:28">
      <c r="P73">
        <v>0.081</v>
      </c>
      <c r="Q73">
        <v>81</v>
      </c>
      <c r="R73">
        <f t="shared" si="11"/>
        <v>508.68</v>
      </c>
      <c r="S73" t="str">
        <f t="shared" si="12"/>
        <v>1+0.050868i</v>
      </c>
      <c r="T73" t="str">
        <f t="shared" si="13"/>
        <v>1+0.018210744i</v>
      </c>
      <c r="U73" t="str">
        <f t="shared" si="14"/>
        <v>0.0868265892i</v>
      </c>
      <c r="V73" t="str">
        <f t="shared" si="15"/>
        <v>1+0.00101736i</v>
      </c>
      <c r="W73" t="str">
        <f t="shared" si="16"/>
        <v>1+0.000503643564356436i</v>
      </c>
      <c r="X73" t="str">
        <f t="shared" si="17"/>
        <v>0.778091453020699-11.5077297699503i</v>
      </c>
      <c r="Y73">
        <f t="shared" si="18"/>
        <v>11.5340049751794</v>
      </c>
      <c r="Z73">
        <f t="shared" si="19"/>
        <v>-1.50328440521366</v>
      </c>
      <c r="AA73">
        <f t="shared" si="20"/>
        <v>21.2396026881466</v>
      </c>
      <c r="AB73">
        <f t="shared" si="21"/>
        <v>93.8681481734228</v>
      </c>
    </row>
    <row r="74" spans="16:28">
      <c r="P74">
        <v>0.082</v>
      </c>
      <c r="Q74">
        <v>82</v>
      </c>
      <c r="R74">
        <f t="shared" si="11"/>
        <v>514.96</v>
      </c>
      <c r="S74" t="str">
        <f t="shared" si="12"/>
        <v>1+0.051496i</v>
      </c>
      <c r="T74" t="str">
        <f t="shared" si="13"/>
        <v>1+0.018435568i</v>
      </c>
      <c r="U74" t="str">
        <f t="shared" si="14"/>
        <v>0.0878985224i</v>
      </c>
      <c r="V74" t="str">
        <f t="shared" si="15"/>
        <v>1+0.00102992i</v>
      </c>
      <c r="W74" t="str">
        <f t="shared" si="16"/>
        <v>1+0.000509861386138614i</v>
      </c>
      <c r="X74" t="str">
        <f t="shared" si="17"/>
        <v>0.778091821132191-11.3671589673843i</v>
      </c>
      <c r="Y74">
        <f t="shared" si="18"/>
        <v>11.3937583734209</v>
      </c>
      <c r="Z74">
        <f t="shared" si="19"/>
        <v>-1.50245207530732</v>
      </c>
      <c r="AA74">
        <f t="shared" si="20"/>
        <v>21.1333401033564</v>
      </c>
      <c r="AB74">
        <f t="shared" si="21"/>
        <v>93.9158371642186</v>
      </c>
    </row>
    <row r="75" spans="16:28">
      <c r="P75">
        <v>0.083</v>
      </c>
      <c r="Q75">
        <v>83</v>
      </c>
      <c r="R75">
        <f t="shared" si="11"/>
        <v>521.24</v>
      </c>
      <c r="S75" t="str">
        <f t="shared" si="12"/>
        <v>1+0.052124i</v>
      </c>
      <c r="T75" t="str">
        <f t="shared" si="13"/>
        <v>1+0.018660392i</v>
      </c>
      <c r="U75" t="str">
        <f t="shared" si="14"/>
        <v>0.0889704556i</v>
      </c>
      <c r="V75" t="str">
        <f t="shared" si="15"/>
        <v>1+0.00104248i</v>
      </c>
      <c r="W75" t="str">
        <f t="shared" si="16"/>
        <v>1+0.000516079207920792i</v>
      </c>
      <c r="X75" t="str">
        <f t="shared" si="17"/>
        <v>0.778092193760364-11.2299725930722i</v>
      </c>
      <c r="Y75">
        <f t="shared" si="18"/>
        <v>11.2568961931406</v>
      </c>
      <c r="Z75">
        <f t="shared" si="19"/>
        <v>-1.50161978766684</v>
      </c>
      <c r="AA75">
        <f t="shared" si="20"/>
        <v>21.0283732241453</v>
      </c>
      <c r="AB75">
        <f t="shared" si="21"/>
        <v>93.9635237333591</v>
      </c>
    </row>
    <row r="76" spans="16:28">
      <c r="P76">
        <v>0.084</v>
      </c>
      <c r="Q76">
        <v>84</v>
      </c>
      <c r="R76">
        <f t="shared" si="11"/>
        <v>527.52</v>
      </c>
      <c r="S76" t="str">
        <f t="shared" si="12"/>
        <v>1+0.052752i</v>
      </c>
      <c r="T76" t="str">
        <f t="shared" si="13"/>
        <v>1+0.018885216i</v>
      </c>
      <c r="U76" t="str">
        <f t="shared" si="14"/>
        <v>0.0900423888i</v>
      </c>
      <c r="V76" t="str">
        <f t="shared" si="15"/>
        <v>1+0.00105504i</v>
      </c>
      <c r="W76" t="str">
        <f t="shared" si="16"/>
        <v>1+0.00052229702970297i</v>
      </c>
      <c r="X76" t="str">
        <f t="shared" si="17"/>
        <v>0.778092570905217-11.0960497745774i</v>
      </c>
      <c r="Y76">
        <f t="shared" si="18"/>
        <v>11.1232975618203</v>
      </c>
      <c r="Z76">
        <f t="shared" si="19"/>
        <v>-1.50078754280232</v>
      </c>
      <c r="AA76">
        <f t="shared" si="20"/>
        <v>20.9246711057166</v>
      </c>
      <c r="AB76">
        <f t="shared" si="21"/>
        <v>94.0112078516177</v>
      </c>
    </row>
    <row r="77" spans="16:28">
      <c r="P77">
        <v>0.085</v>
      </c>
      <c r="Q77">
        <v>85</v>
      </c>
      <c r="R77">
        <f t="shared" si="11"/>
        <v>533.8</v>
      </c>
      <c r="S77" t="str">
        <f t="shared" si="12"/>
        <v>1+0.05338i</v>
      </c>
      <c r="T77" t="str">
        <f t="shared" si="13"/>
        <v>1+0.01911004i</v>
      </c>
      <c r="U77" t="str">
        <f t="shared" si="14"/>
        <v>0.091114322i</v>
      </c>
      <c r="V77" t="str">
        <f t="shared" si="15"/>
        <v>1+0.0010676i</v>
      </c>
      <c r="W77" t="str">
        <f t="shared" si="16"/>
        <v>1+0.000528514851485149i</v>
      </c>
      <c r="X77" t="str">
        <f t="shared" si="17"/>
        <v>0.77809295256675-10.9652753275776i</v>
      </c>
      <c r="Y77">
        <f t="shared" si="18"/>
        <v>10.9928472950558</v>
      </c>
      <c r="Z77">
        <f t="shared" si="19"/>
        <v>-1.49995534122366</v>
      </c>
      <c r="AA77">
        <f t="shared" si="20"/>
        <v>20.8222039019254</v>
      </c>
      <c r="AB77">
        <f t="shared" si="21"/>
        <v>94.0588894897791</v>
      </c>
    </row>
    <row r="78" spans="16:28">
      <c r="P78">
        <v>0.086</v>
      </c>
      <c r="Q78">
        <v>86</v>
      </c>
      <c r="R78">
        <f t="shared" si="11"/>
        <v>540.08</v>
      </c>
      <c r="S78" t="str">
        <f t="shared" si="12"/>
        <v>1+0.054008i</v>
      </c>
      <c r="T78" t="str">
        <f t="shared" si="13"/>
        <v>1+0.019334864i</v>
      </c>
      <c r="U78" t="str">
        <f t="shared" si="14"/>
        <v>0.0921862552i</v>
      </c>
      <c r="V78" t="str">
        <f t="shared" si="15"/>
        <v>1+0.00108016i</v>
      </c>
      <c r="W78" t="str">
        <f t="shared" si="16"/>
        <v>1+0.000534732673267327i</v>
      </c>
      <c r="X78" t="str">
        <f t="shared" si="17"/>
        <v>0.778093338744961-10.8375394251609i</v>
      </c>
      <c r="Y78">
        <f t="shared" si="18"/>
        <v>10.8654355658536</v>
      </c>
      <c r="Z78">
        <f t="shared" si="19"/>
        <v>-1.49912318344057</v>
      </c>
      <c r="AA78">
        <f t="shared" si="20"/>
        <v>20.7209428138766</v>
      </c>
      <c r="AB78">
        <f t="shared" si="21"/>
        <v>94.106568618639</v>
      </c>
    </row>
    <row r="79" spans="16:28">
      <c r="P79">
        <v>0.087</v>
      </c>
      <c r="Q79">
        <v>87</v>
      </c>
      <c r="R79">
        <f t="shared" si="11"/>
        <v>546.36</v>
      </c>
      <c r="S79" t="str">
        <f t="shared" si="12"/>
        <v>1+0.054636i</v>
      </c>
      <c r="T79" t="str">
        <f t="shared" si="13"/>
        <v>1+0.019559688i</v>
      </c>
      <c r="U79" t="str">
        <f t="shared" si="14"/>
        <v>0.0932581884i</v>
      </c>
      <c r="V79" t="str">
        <f t="shared" si="15"/>
        <v>1+0.00109272i</v>
      </c>
      <c r="W79" t="str">
        <f t="shared" si="16"/>
        <v>1+0.000540950495049505i</v>
      </c>
      <c r="X79" t="str">
        <f t="shared" si="17"/>
        <v>0.778093729439849-10.7127372899289i</v>
      </c>
      <c r="Y79">
        <f t="shared" si="18"/>
        <v>10.7409575967335</v>
      </c>
      <c r="Z79">
        <f t="shared" si="19"/>
        <v>-1.49829106996257</v>
      </c>
      <c r="AA79">
        <f t="shared" si="20"/>
        <v>20.6208600414944</v>
      </c>
      <c r="AB79">
        <f t="shared" si="21"/>
        <v>94.1542452090046</v>
      </c>
    </row>
    <row r="80" spans="16:28">
      <c r="P80">
        <v>0.088</v>
      </c>
      <c r="Q80">
        <v>88</v>
      </c>
      <c r="R80">
        <f t="shared" si="11"/>
        <v>552.64</v>
      </c>
      <c r="S80" t="str">
        <f t="shared" si="12"/>
        <v>1+0.055264i</v>
      </c>
      <c r="T80" t="str">
        <f t="shared" si="13"/>
        <v>1+0.019784512i</v>
      </c>
      <c r="U80" t="str">
        <f t="shared" si="14"/>
        <v>0.0943301216i</v>
      </c>
      <c r="V80" t="str">
        <f t="shared" si="15"/>
        <v>1+0.00110528i</v>
      </c>
      <c r="W80" t="str">
        <f t="shared" si="16"/>
        <v>1+0.000547168316831683i</v>
      </c>
      <c r="X80" t="str">
        <f t="shared" si="17"/>
        <v>0.778094124651415-10.5907689070917i</v>
      </c>
      <c r="Y80">
        <f t="shared" si="18"/>
        <v>10.6193133728239</v>
      </c>
      <c r="Z80">
        <f t="shared" si="19"/>
        <v>-1.49745900129896</v>
      </c>
      <c r="AA80">
        <f t="shared" si="20"/>
        <v>20.5219287378582</v>
      </c>
      <c r="AB80">
        <f t="shared" si="21"/>
        <v>94.2019192316945</v>
      </c>
    </row>
    <row r="81" spans="16:28">
      <c r="P81">
        <v>0.089</v>
      </c>
      <c r="Q81">
        <v>89</v>
      </c>
      <c r="R81">
        <f t="shared" si="11"/>
        <v>558.92</v>
      </c>
      <c r="S81" t="str">
        <f t="shared" si="12"/>
        <v>1+0.055892i</v>
      </c>
      <c r="T81" t="str">
        <f t="shared" si="13"/>
        <v>1+0.020009336i</v>
      </c>
      <c r="U81" t="str">
        <f t="shared" si="14"/>
        <v>0.0954020548i</v>
      </c>
      <c r="V81" t="str">
        <f t="shared" si="15"/>
        <v>1+0.00111784i</v>
      </c>
      <c r="W81" t="str">
        <f t="shared" si="16"/>
        <v>1+0.000553386138613861i</v>
      </c>
      <c r="X81" t="str">
        <f t="shared" si="17"/>
        <v>0.778094524379655-10.4715387569067i</v>
      </c>
      <c r="Y81">
        <f t="shared" si="18"/>
        <v>10.5004073743007</v>
      </c>
      <c r="Z81">
        <f t="shared" si="19"/>
        <v>-1.49662697795885</v>
      </c>
      <c r="AA81">
        <f t="shared" si="20"/>
        <v>20.4241229661205</v>
      </c>
      <c r="AB81">
        <f t="shared" si="21"/>
        <v>94.2495906575388</v>
      </c>
    </row>
    <row r="82" spans="16:28">
      <c r="P82">
        <v>0.09</v>
      </c>
      <c r="Q82">
        <v>90</v>
      </c>
      <c r="R82">
        <f t="shared" si="11"/>
        <v>565.2</v>
      </c>
      <c r="S82" t="str">
        <f t="shared" si="12"/>
        <v>1+0.05652i</v>
      </c>
      <c r="T82" t="str">
        <f t="shared" si="13"/>
        <v>1+0.02023416i</v>
      </c>
      <c r="U82" t="str">
        <f t="shared" si="14"/>
        <v>0.096473988i</v>
      </c>
      <c r="V82" t="str">
        <f t="shared" si="15"/>
        <v>1+0.0011304i</v>
      </c>
      <c r="W82" t="str">
        <f t="shared" si="16"/>
        <v>1+0.00055960396039604i</v>
      </c>
      <c r="X82" t="str">
        <f t="shared" si="17"/>
        <v>0.778094928624571-10.3549555649527i</v>
      </c>
      <c r="Y82">
        <f t="shared" si="18"/>
        <v>10.384148326661</v>
      </c>
      <c r="Z82">
        <f t="shared" si="19"/>
        <v>-1.49579500045116</v>
      </c>
      <c r="AA82">
        <f t="shared" si="20"/>
        <v>20.3274176588299</v>
      </c>
      <c r="AB82">
        <f t="shared" si="21"/>
        <v>94.2972594573794</v>
      </c>
    </row>
    <row r="83" spans="16:28">
      <c r="P83">
        <v>0.091</v>
      </c>
      <c r="Q83">
        <v>91</v>
      </c>
      <c r="R83">
        <f t="shared" si="11"/>
        <v>571.48</v>
      </c>
      <c r="S83" t="str">
        <f t="shared" si="12"/>
        <v>1+0.057148i</v>
      </c>
      <c r="T83" t="str">
        <f t="shared" si="13"/>
        <v>1+0.020458984i</v>
      </c>
      <c r="U83" t="str">
        <f t="shared" si="14"/>
        <v>0.0975459212i</v>
      </c>
      <c r="V83" t="str">
        <f t="shared" si="15"/>
        <v>1+0.00114296i</v>
      </c>
      <c r="W83" t="str">
        <f t="shared" si="16"/>
        <v>1+0.000565821782178218i</v>
      </c>
      <c r="X83" t="str">
        <f t="shared" si="17"/>
        <v>0.77809533738616-10.2409320688715i</v>
      </c>
      <c r="Y83">
        <f t="shared" si="18"/>
        <v>10.270448967465</v>
      </c>
      <c r="Z83">
        <f t="shared" si="19"/>
        <v>-1.49496306928458</v>
      </c>
      <c r="AA83">
        <f t="shared" si="20"/>
        <v>20.231788579503</v>
      </c>
      <c r="AB83">
        <f t="shared" si="21"/>
        <v>94.3449256020699</v>
      </c>
    </row>
    <row r="84" spans="16:28">
      <c r="P84">
        <v>0.092</v>
      </c>
      <c r="Q84">
        <v>92</v>
      </c>
      <c r="R84">
        <f t="shared" si="11"/>
        <v>577.76</v>
      </c>
      <c r="S84" t="str">
        <f t="shared" si="12"/>
        <v>1+0.057776i</v>
      </c>
      <c r="T84" t="str">
        <f t="shared" si="13"/>
        <v>1+0.020683808i</v>
      </c>
      <c r="U84" t="str">
        <f t="shared" si="14"/>
        <v>0.0986178544i</v>
      </c>
      <c r="V84" t="str">
        <f t="shared" si="15"/>
        <v>1+0.00115552i</v>
      </c>
      <c r="W84" t="str">
        <f t="shared" si="16"/>
        <v>1+0.000572039603960396i</v>
      </c>
      <c r="X84" t="str">
        <f t="shared" si="17"/>
        <v>0.778095750664422-10.12938480032i</v>
      </c>
      <c r="Y84">
        <f t="shared" si="18"/>
        <v>10.1592258282881</v>
      </c>
      <c r="Z84">
        <f t="shared" si="19"/>
        <v>-1.4941311849676</v>
      </c>
      <c r="AA84">
        <f t="shared" si="20"/>
        <v>20.1372122862951</v>
      </c>
      <c r="AB84">
        <f t="shared" si="21"/>
        <v>94.3925890624761</v>
      </c>
    </row>
    <row r="85" spans="16:28">
      <c r="P85">
        <v>0.093</v>
      </c>
      <c r="Q85">
        <v>93</v>
      </c>
      <c r="R85">
        <f t="shared" si="11"/>
        <v>584.04</v>
      </c>
      <c r="S85" t="str">
        <f t="shared" si="12"/>
        <v>1+0.058404i</v>
      </c>
      <c r="T85" t="str">
        <f t="shared" si="13"/>
        <v>1+0.020908632i</v>
      </c>
      <c r="U85" t="str">
        <f t="shared" si="14"/>
        <v>0.0996897876i</v>
      </c>
      <c r="V85" t="str">
        <f t="shared" si="15"/>
        <v>1+0.00116808i</v>
      </c>
      <c r="W85" t="str">
        <f t="shared" si="16"/>
        <v>1+0.000578257425742574i</v>
      </c>
      <c r="X85" t="str">
        <f t="shared" si="17"/>
        <v>0.778096168459356-10.0202338809916i</v>
      </c>
      <c r="Y85">
        <f t="shared" si="18"/>
        <v>10.0503990307422</v>
      </c>
      <c r="Z85">
        <f t="shared" si="19"/>
        <v>-1.49329934800849</v>
      </c>
      <c r="AA85">
        <f t="shared" si="20"/>
        <v>20.043666097636</v>
      </c>
      <c r="AB85">
        <f t="shared" si="21"/>
        <v>94.4402498094757</v>
      </c>
    </row>
    <row r="86" spans="16:28">
      <c r="P86">
        <v>0.094</v>
      </c>
      <c r="Q86">
        <v>94</v>
      </c>
      <c r="R86">
        <f t="shared" si="11"/>
        <v>590.32</v>
      </c>
      <c r="S86" t="str">
        <f t="shared" si="12"/>
        <v>1+0.059032i</v>
      </c>
      <c r="T86" t="str">
        <f t="shared" si="13"/>
        <v>1+0.021133456i</v>
      </c>
      <c r="U86" t="str">
        <f t="shared" si="14"/>
        <v>0.1007617208i</v>
      </c>
      <c r="V86" t="str">
        <f t="shared" si="15"/>
        <v>1+0.00118064i</v>
      </c>
      <c r="W86" t="str">
        <f t="shared" si="16"/>
        <v>1+0.000584475247524753i</v>
      </c>
      <c r="X86" t="str">
        <f t="shared" si="17"/>
        <v>0.778096590770962-9.91340283165668i</v>
      </c>
      <c r="Y86">
        <f t="shared" si="18"/>
        <v>9.94389209551612</v>
      </c>
      <c r="Z86">
        <f t="shared" si="19"/>
        <v>-1.49246755891534</v>
      </c>
      <c r="AA86">
        <f t="shared" si="20"/>
        <v>19.9511280597028</v>
      </c>
      <c r="AB86">
        <f t="shared" si="21"/>
        <v>94.4879078139587</v>
      </c>
    </row>
    <row r="87" spans="16:28">
      <c r="P87">
        <v>0.095</v>
      </c>
      <c r="Q87">
        <v>95</v>
      </c>
      <c r="R87">
        <f t="shared" si="11"/>
        <v>596.6</v>
      </c>
      <c r="S87" t="str">
        <f t="shared" si="12"/>
        <v>1+0.05966i</v>
      </c>
      <c r="T87" t="str">
        <f t="shared" si="13"/>
        <v>1+0.02135828i</v>
      </c>
      <c r="U87" t="str">
        <f t="shared" si="14"/>
        <v>0.101833654i</v>
      </c>
      <c r="V87" t="str">
        <f t="shared" si="15"/>
        <v>1+0.0011932i</v>
      </c>
      <c r="W87" t="str">
        <f t="shared" si="16"/>
        <v>1+0.000590693069306931i</v>
      </c>
      <c r="X87" t="str">
        <f t="shared" si="17"/>
        <v>0.778097017599236-9.80881839326347i</v>
      </c>
      <c r="Y87">
        <f t="shared" si="18"/>
        <v>9.83963176347675</v>
      </c>
      <c r="Z87">
        <f t="shared" si="19"/>
        <v>-1.49163581819597</v>
      </c>
      <c r="AA87">
        <f t="shared" si="20"/>
        <v>19.8595769156136</v>
      </c>
      <c r="AB87">
        <f t="shared" si="21"/>
        <v>94.5355630468275</v>
      </c>
    </row>
    <row r="88" spans="16:28">
      <c r="P88">
        <v>0.096</v>
      </c>
      <c r="Q88">
        <v>96</v>
      </c>
      <c r="R88">
        <f t="shared" si="11"/>
        <v>602.88</v>
      </c>
      <c r="S88" t="str">
        <f t="shared" si="12"/>
        <v>1+0.060288i</v>
      </c>
      <c r="T88" t="str">
        <f t="shared" si="13"/>
        <v>1+0.021583104i</v>
      </c>
      <c r="U88" t="str">
        <f t="shared" si="14"/>
        <v>0.1029055872i</v>
      </c>
      <c r="V88" t="str">
        <f t="shared" si="15"/>
        <v>1+0.00120576i</v>
      </c>
      <c r="W88" t="str">
        <f t="shared" si="16"/>
        <v>1+0.000596910891089109i</v>
      </c>
      <c r="X88" t="str">
        <f t="shared" si="17"/>
        <v>0.778097448944181-9.7064103592209i</v>
      </c>
      <c r="Y88">
        <f t="shared" si="18"/>
        <v>9.73754782795157</v>
      </c>
      <c r="Z88">
        <f t="shared" si="19"/>
        <v>-1.49080412635803</v>
      </c>
      <c r="AA88">
        <f t="shared" si="20"/>
        <v>19.7689920762351</v>
      </c>
      <c r="AB88">
        <f t="shared" si="21"/>
        <v>94.5832154789969</v>
      </c>
    </row>
    <row r="89" spans="16:28">
      <c r="P89">
        <v>0.097</v>
      </c>
      <c r="Q89">
        <v>97</v>
      </c>
      <c r="R89">
        <f t="shared" si="11"/>
        <v>609.16</v>
      </c>
      <c r="S89" t="str">
        <f t="shared" si="12"/>
        <v>1+0.060916i</v>
      </c>
      <c r="T89" t="str">
        <f t="shared" si="13"/>
        <v>1+0.021807928i</v>
      </c>
      <c r="U89" t="str">
        <f t="shared" si="14"/>
        <v>0.1039775204i</v>
      </c>
      <c r="V89" t="str">
        <f t="shared" si="15"/>
        <v>1+0.00121832i</v>
      </c>
      <c r="W89" t="str">
        <f t="shared" si="16"/>
        <v>1+0.000603128712871287i</v>
      </c>
      <c r="X89" t="str">
        <f t="shared" si="17"/>
        <v>0.778097884805787-9.60611141805488i</v>
      </c>
      <c r="Y89">
        <f t="shared" si="18"/>
        <v>9.6375729773851</v>
      </c>
      <c r="Z89">
        <f t="shared" si="19"/>
        <v>-1.48997248390893</v>
      </c>
      <c r="AA89">
        <f t="shared" si="20"/>
        <v>19.679353592502</v>
      </c>
      <c r="AB89">
        <f t="shared" si="21"/>
        <v>94.6308650813942</v>
      </c>
    </row>
    <row r="90" spans="16:28">
      <c r="P90">
        <v>0.098</v>
      </c>
      <c r="Q90">
        <v>98</v>
      </c>
      <c r="R90">
        <f t="shared" si="11"/>
        <v>615.44</v>
      </c>
      <c r="S90" t="str">
        <f t="shared" si="12"/>
        <v>1+0.061544i</v>
      </c>
      <c r="T90" t="str">
        <f t="shared" si="13"/>
        <v>1+0.022032752i</v>
      </c>
      <c r="U90" t="str">
        <f t="shared" si="14"/>
        <v>0.1050494536i</v>
      </c>
      <c r="V90" t="str">
        <f t="shared" si="15"/>
        <v>1+0.00123088i</v>
      </c>
      <c r="W90" t="str">
        <f t="shared" si="16"/>
        <v>1+0.000609346534653465i</v>
      </c>
      <c r="X90" t="str">
        <f t="shared" si="17"/>
        <v>0.778098325184064-9.50785700569871i</v>
      </c>
      <c r="Y90">
        <f t="shared" si="18"/>
        <v>9.53964264762933</v>
      </c>
      <c r="Z90">
        <f t="shared" si="19"/>
        <v>-1.48914089135586</v>
      </c>
      <c r="AA90">
        <f t="shared" si="20"/>
        <v>19.5906421291564</v>
      </c>
      <c r="AB90">
        <f t="shared" si="21"/>
        <v>94.6785118249599</v>
      </c>
    </row>
    <row r="91" spans="16:28">
      <c r="P91">
        <v>0.099</v>
      </c>
      <c r="Q91">
        <v>99</v>
      </c>
      <c r="R91">
        <f t="shared" si="11"/>
        <v>621.72</v>
      </c>
      <c r="S91" t="str">
        <f t="shared" si="12"/>
        <v>1+0.062172i</v>
      </c>
      <c r="T91" t="str">
        <f t="shared" si="13"/>
        <v>1+0.022257576i</v>
      </c>
      <c r="U91" t="str">
        <f t="shared" si="14"/>
        <v>0.1061213868i</v>
      </c>
      <c r="V91" t="str">
        <f t="shared" si="15"/>
        <v>1+0.00124344i</v>
      </c>
      <c r="W91" t="str">
        <f t="shared" si="16"/>
        <v>1+0.000615564356435644i</v>
      </c>
      <c r="X91" t="str">
        <f t="shared" si="17"/>
        <v>0.778098770079011-9.41158516673465i</v>
      </c>
      <c r="Y91">
        <f t="shared" si="18"/>
        <v>9.44369488318519</v>
      </c>
      <c r="Z91">
        <f t="shared" si="19"/>
        <v>-1.48830934920578</v>
      </c>
      <c r="AA91">
        <f t="shared" si="20"/>
        <v>19.5028389398203</v>
      </c>
      <c r="AB91">
        <f t="shared" si="21"/>
        <v>94.7261556806467</v>
      </c>
    </row>
    <row r="92" spans="16:28">
      <c r="P92">
        <v>0.1</v>
      </c>
      <c r="Q92">
        <v>100</v>
      </c>
      <c r="R92">
        <f t="shared" si="11"/>
        <v>628</v>
      </c>
      <c r="S92" t="str">
        <f t="shared" si="12"/>
        <v>1+0.0628i</v>
      </c>
      <c r="T92" t="str">
        <f t="shared" si="13"/>
        <v>1+0.0224824i</v>
      </c>
      <c r="U92" t="str">
        <f t="shared" si="14"/>
        <v>0.10719332i</v>
      </c>
      <c r="V92" t="str">
        <f t="shared" si="15"/>
        <v>1+0.001256i</v>
      </c>
      <c r="W92" t="str">
        <f t="shared" si="16"/>
        <v>1+0.000621782178217822i</v>
      </c>
      <c r="X92" t="str">
        <f t="shared" si="17"/>
        <v>0.778099219490616-9.31723642396164i</v>
      </c>
      <c r="Y92">
        <f t="shared" si="18"/>
        <v>9.34967020677037</v>
      </c>
      <c r="Z92">
        <f t="shared" si="19"/>
        <v>-1.48747785796543</v>
      </c>
      <c r="AA92">
        <f t="shared" si="20"/>
        <v>19.4159258433203</v>
      </c>
      <c r="AB92">
        <f t="shared" si="21"/>
        <v>94.7737966194208</v>
      </c>
    </row>
    <row r="93" spans="16:28">
      <c r="P93">
        <v>0.11</v>
      </c>
      <c r="Q93">
        <v>110</v>
      </c>
      <c r="R93">
        <f t="shared" si="11"/>
        <v>690.8</v>
      </c>
      <c r="S93" t="str">
        <f t="shared" si="12"/>
        <v>1+0.06908i</v>
      </c>
      <c r="T93" t="str">
        <f t="shared" si="13"/>
        <v>1+0.02473064i</v>
      </c>
      <c r="U93" t="str">
        <f t="shared" si="14"/>
        <v>0.117912652i</v>
      </c>
      <c r="V93" t="str">
        <f t="shared" si="15"/>
        <v>1+0.0013816i</v>
      </c>
      <c r="W93" t="str">
        <f t="shared" si="16"/>
        <v>1+0.000683960396039604i</v>
      </c>
      <c r="X93" t="str">
        <f t="shared" si="17"/>
        <v>0.778103962023009-8.46798070975856i</v>
      </c>
      <c r="Y93">
        <f t="shared" si="18"/>
        <v>8.50365468940026</v>
      </c>
      <c r="Z93">
        <f t="shared" si="19"/>
        <v>-1.47916585691294</v>
      </c>
      <c r="AA93">
        <f t="shared" si="20"/>
        <v>18.5921123267939</v>
      </c>
      <c r="AB93">
        <f t="shared" si="21"/>
        <v>95.2500391990366</v>
      </c>
    </row>
    <row r="94" spans="16:28">
      <c r="P94">
        <v>0.12</v>
      </c>
      <c r="Q94">
        <v>120</v>
      </c>
      <c r="R94">
        <f t="shared" si="11"/>
        <v>753.6</v>
      </c>
      <c r="S94" t="str">
        <f t="shared" si="12"/>
        <v>1+0.07536i</v>
      </c>
      <c r="T94" t="str">
        <f t="shared" si="13"/>
        <v>1+0.02697888i</v>
      </c>
      <c r="U94" t="str">
        <f t="shared" si="14"/>
        <v>0.128631984i</v>
      </c>
      <c r="V94" t="str">
        <f t="shared" si="15"/>
        <v>1+0.0015072i</v>
      </c>
      <c r="W94" t="str">
        <f t="shared" si="16"/>
        <v>1+0.000746138613861386i</v>
      </c>
      <c r="X94" t="str">
        <f t="shared" si="17"/>
        <v>0.778109156220618-7.7600725663451i</v>
      </c>
      <c r="Y94">
        <f t="shared" si="18"/>
        <v>7.79898583752632</v>
      </c>
      <c r="Z94">
        <f t="shared" si="19"/>
        <v>-1.47085950247641</v>
      </c>
      <c r="AA94">
        <f t="shared" si="20"/>
        <v>17.8407626338043</v>
      </c>
      <c r="AB94">
        <f t="shared" si="21"/>
        <v>95.7259582513897</v>
      </c>
    </row>
    <row r="95" spans="16:28">
      <c r="P95">
        <v>0.13</v>
      </c>
      <c r="Q95">
        <v>130</v>
      </c>
      <c r="R95">
        <f t="shared" si="11"/>
        <v>816.4</v>
      </c>
      <c r="S95" t="str">
        <f t="shared" si="12"/>
        <v>1+0.08164i</v>
      </c>
      <c r="T95" t="str">
        <f t="shared" si="13"/>
        <v>1+0.02922712i</v>
      </c>
      <c r="U95" t="str">
        <f t="shared" si="14"/>
        <v>0.139351316i</v>
      </c>
      <c r="V95" t="str">
        <f t="shared" si="15"/>
        <v>1+0.0016328i</v>
      </c>
      <c r="W95" t="str">
        <f t="shared" si="16"/>
        <v>1+0.000808316831683169i</v>
      </c>
      <c r="X95" t="str">
        <f t="shared" si="17"/>
        <v>0.7781148020822-7.16089332424525i</v>
      </c>
      <c r="Y95">
        <f t="shared" si="18"/>
        <v>7.20304490104286</v>
      </c>
      <c r="Z95">
        <f t="shared" si="19"/>
        <v>-1.46255929730591</v>
      </c>
      <c r="AA95">
        <f t="shared" si="20"/>
        <v>17.1503224402356</v>
      </c>
      <c r="AB95">
        <f t="shared" si="21"/>
        <v>96.2015249767521</v>
      </c>
    </row>
    <row r="96" spans="16:28">
      <c r="P96">
        <v>0.14</v>
      </c>
      <c r="Q96">
        <v>140</v>
      </c>
      <c r="R96">
        <f t="shared" si="11"/>
        <v>879.2</v>
      </c>
      <c r="S96" t="str">
        <f t="shared" si="12"/>
        <v>1+0.08792i</v>
      </c>
      <c r="T96" t="str">
        <f t="shared" si="13"/>
        <v>1+0.03147536i</v>
      </c>
      <c r="U96" t="str">
        <f t="shared" si="14"/>
        <v>0.150070648i</v>
      </c>
      <c r="V96" t="str">
        <f t="shared" si="15"/>
        <v>1+0.0017584i</v>
      </c>
      <c r="W96" t="str">
        <f t="shared" si="16"/>
        <v>1+0.000870495049504951i</v>
      </c>
      <c r="X96" t="str">
        <f t="shared" si="17"/>
        <v>0.77812089960642-6.64714393389049i</v>
      </c>
      <c r="Y96">
        <f t="shared" si="18"/>
        <v>6.69253275018221</v>
      </c>
      <c r="Z96">
        <f t="shared" si="19"/>
        <v>-1.45426574130105</v>
      </c>
      <c r="AA96">
        <f t="shared" si="20"/>
        <v>16.5118101020389</v>
      </c>
      <c r="AB96">
        <f t="shared" si="21"/>
        <v>96.6767107329856</v>
      </c>
    </row>
    <row r="97" spans="16:28">
      <c r="P97">
        <v>0.15</v>
      </c>
      <c r="Q97">
        <v>150</v>
      </c>
      <c r="R97">
        <f t="shared" si="11"/>
        <v>942</v>
      </c>
      <c r="S97" t="str">
        <f t="shared" si="12"/>
        <v>1+0.0942i</v>
      </c>
      <c r="T97" t="str">
        <f t="shared" si="13"/>
        <v>1+0.0337236i</v>
      </c>
      <c r="U97" t="str">
        <f t="shared" si="14"/>
        <v>0.16078998i</v>
      </c>
      <c r="V97" t="str">
        <f t="shared" si="15"/>
        <v>1+0.001884i</v>
      </c>
      <c r="W97" t="str">
        <f t="shared" si="16"/>
        <v>1+0.000932673267326733i</v>
      </c>
      <c r="X97" t="str">
        <f t="shared" si="17"/>
        <v>0.778127448791813-6.20173842565027i</v>
      </c>
      <c r="Y97">
        <f t="shared" si="18"/>
        <v>6.25036333557901</v>
      </c>
      <c r="Z97">
        <f t="shared" si="19"/>
        <v>-1.44597933139631</v>
      </c>
      <c r="AA97">
        <f t="shared" si="20"/>
        <v>15.9181052750435</v>
      </c>
      <c r="AB97">
        <f t="shared" si="21"/>
        <v>97.1514870478429</v>
      </c>
    </row>
    <row r="98" spans="16:28">
      <c r="P98">
        <v>0.16</v>
      </c>
      <c r="Q98">
        <v>160</v>
      </c>
      <c r="R98">
        <f t="shared" si="11"/>
        <v>1004.8</v>
      </c>
      <c r="S98" t="str">
        <f t="shared" si="12"/>
        <v>1+0.10048i</v>
      </c>
      <c r="T98" t="str">
        <f t="shared" si="13"/>
        <v>1+0.03597184i</v>
      </c>
      <c r="U98" t="str">
        <f t="shared" si="14"/>
        <v>0.171509312i</v>
      </c>
      <c r="V98" t="str">
        <f t="shared" si="15"/>
        <v>1+0.0020096i</v>
      </c>
      <c r="W98" t="str">
        <f t="shared" si="16"/>
        <v>1+0.000994851485148515i</v>
      </c>
      <c r="X98" t="str">
        <f t="shared" si="17"/>
        <v>0.77813444963683-5.81186232235174i</v>
      </c>
      <c r="Y98">
        <f t="shared" si="18"/>
        <v>5.86372210082328</v>
      </c>
      <c r="Z98">
        <f t="shared" si="19"/>
        <v>-1.43770056134969</v>
      </c>
      <c r="AA98">
        <f t="shared" si="20"/>
        <v>15.3634675923515</v>
      </c>
      <c r="AB98">
        <f t="shared" si="21"/>
        <v>97.6258256310736</v>
      </c>
    </row>
    <row r="99" spans="16:28">
      <c r="P99">
        <v>0.17</v>
      </c>
      <c r="Q99">
        <v>170</v>
      </c>
      <c r="R99">
        <f t="shared" si="11"/>
        <v>1067.6</v>
      </c>
      <c r="S99" t="str">
        <f t="shared" si="12"/>
        <v>1+0.10676i</v>
      </c>
      <c r="T99" t="str">
        <f t="shared" si="13"/>
        <v>1+0.03822008i</v>
      </c>
      <c r="U99" t="str">
        <f t="shared" si="14"/>
        <v>0.182228644i</v>
      </c>
      <c r="V99" t="str">
        <f t="shared" si="15"/>
        <v>1+0.0021352i</v>
      </c>
      <c r="W99" t="str">
        <f t="shared" si="16"/>
        <v>1+0.0010570297029703i</v>
      </c>
      <c r="X99" t="str">
        <f t="shared" si="17"/>
        <v>0.778141902139797-5.46771631796838i</v>
      </c>
      <c r="Y99">
        <f t="shared" si="18"/>
        <v>5.52280966118184</v>
      </c>
      <c r="Z99">
        <f t="shared" si="19"/>
        <v>-1.42942992153508</v>
      </c>
      <c r="AA99">
        <f t="shared" si="20"/>
        <v>14.843201518021</v>
      </c>
      <c r="AB99">
        <f t="shared" si="21"/>
        <v>98.0996983863234</v>
      </c>
    </row>
    <row r="100" spans="16:28">
      <c r="P100">
        <v>0.18</v>
      </c>
      <c r="Q100">
        <v>180</v>
      </c>
      <c r="R100">
        <f t="shared" si="11"/>
        <v>1130.4</v>
      </c>
      <c r="S100" t="str">
        <f t="shared" si="12"/>
        <v>1+0.11304i</v>
      </c>
      <c r="T100" t="str">
        <f t="shared" si="13"/>
        <v>1+0.04046832i</v>
      </c>
      <c r="U100" t="str">
        <f t="shared" si="14"/>
        <v>0.192947976i</v>
      </c>
      <c r="V100" t="str">
        <f t="shared" si="15"/>
        <v>1+0.0022608i</v>
      </c>
      <c r="W100" t="str">
        <f t="shared" si="16"/>
        <v>1+0.00111920792079208i</v>
      </c>
      <c r="X100" t="str">
        <f t="shared" si="17"/>
        <v>0.778149806298942-5.16167873007957i</v>
      </c>
      <c r="Y100">
        <f t="shared" si="18"/>
        <v>5.22000425609012</v>
      </c>
      <c r="Z100">
        <f t="shared" si="19"/>
        <v>-1.42116789873839</v>
      </c>
      <c r="AA100">
        <f t="shared" si="20"/>
        <v>14.3534171420211</v>
      </c>
      <c r="AB100">
        <f t="shared" si="21"/>
        <v>98.5730774228145</v>
      </c>
    </row>
    <row r="101" spans="16:28">
      <c r="P101">
        <v>0.19</v>
      </c>
      <c r="Q101">
        <v>190</v>
      </c>
      <c r="R101">
        <f t="shared" si="11"/>
        <v>1193.2</v>
      </c>
      <c r="S101" t="str">
        <f t="shared" si="12"/>
        <v>1+0.11932i</v>
      </c>
      <c r="T101" t="str">
        <f t="shared" si="13"/>
        <v>1+0.04271656i</v>
      </c>
      <c r="U101" t="str">
        <f t="shared" si="14"/>
        <v>0.203667308i</v>
      </c>
      <c r="V101" t="str">
        <f t="shared" si="15"/>
        <v>1+0.0023864i</v>
      </c>
      <c r="W101" t="str">
        <f t="shared" si="16"/>
        <v>1+0.00118138613861386i</v>
      </c>
      <c r="X101" t="str">
        <f t="shared" si="17"/>
        <v>0.778158162112382-4.8877324410268i</v>
      </c>
      <c r="Y101">
        <f t="shared" si="18"/>
        <v>4.94928869034005</v>
      </c>
      <c r="Z101">
        <f t="shared" si="19"/>
        <v>-1.41291497595774</v>
      </c>
      <c r="AA101">
        <f t="shared" si="20"/>
        <v>13.890855736013</v>
      </c>
      <c r="AB101">
        <f t="shared" si="21"/>
        <v>99.0459350667935</v>
      </c>
    </row>
    <row r="102" spans="16:28">
      <c r="P102">
        <v>0.2</v>
      </c>
      <c r="Q102">
        <v>200</v>
      </c>
      <c r="R102">
        <f t="shared" si="11"/>
        <v>1256</v>
      </c>
      <c r="S102" t="str">
        <f t="shared" si="12"/>
        <v>1+0.1256i</v>
      </c>
      <c r="T102" t="str">
        <f t="shared" si="13"/>
        <v>1+0.0449648i</v>
      </c>
      <c r="U102" t="str">
        <f t="shared" si="14"/>
        <v>0.21438664i</v>
      </c>
      <c r="V102" t="str">
        <f t="shared" si="15"/>
        <v>1+0.002512i</v>
      </c>
      <c r="W102" t="str">
        <f t="shared" si="16"/>
        <v>1+0.00124356435643564i</v>
      </c>
      <c r="X102" t="str">
        <f t="shared" si="17"/>
        <v>0.778166969578122-4.64106375672313i</v>
      </c>
      <c r="Y102">
        <f t="shared" si="18"/>
        <v>4.7058491929206</v>
      </c>
      <c r="Z102">
        <f t="shared" si="19"/>
        <v>-1.40467163220786</v>
      </c>
      <c r="AA102">
        <f t="shared" si="20"/>
        <v>13.4527601068984</v>
      </c>
      <c r="AB102">
        <f t="shared" si="21"/>
        <v>99.5182438727371</v>
      </c>
    </row>
    <row r="103" spans="16:28">
      <c r="P103">
        <v>0.21</v>
      </c>
      <c r="Q103">
        <v>210</v>
      </c>
      <c r="R103">
        <f t="shared" si="11"/>
        <v>1318.8</v>
      </c>
      <c r="S103" t="str">
        <f t="shared" si="12"/>
        <v>1+0.13188i</v>
      </c>
      <c r="T103" t="str">
        <f t="shared" si="13"/>
        <v>1+0.04721304i</v>
      </c>
      <c r="U103" t="str">
        <f t="shared" si="14"/>
        <v>0.225105972i</v>
      </c>
      <c r="V103" t="str">
        <f t="shared" si="15"/>
        <v>1+0.0026376i</v>
      </c>
      <c r="W103" t="str">
        <f t="shared" si="16"/>
        <v>1+0.00130574257425743i</v>
      </c>
      <c r="X103" t="str">
        <f t="shared" si="17"/>
        <v>0.778176228694071-4.41777587723153i</v>
      </c>
      <c r="Y103">
        <f t="shared" si="18"/>
        <v>4.48578888762649</v>
      </c>
      <c r="Z103">
        <f t="shared" si="19"/>
        <v>-1.39643834232899</v>
      </c>
      <c r="AA103">
        <f t="shared" si="20"/>
        <v>13.0367766150045</v>
      </c>
      <c r="AB103">
        <f t="shared" si="21"/>
        <v>99.9899766343038</v>
      </c>
    </row>
    <row r="104" spans="16:28">
      <c r="P104">
        <v>0.22</v>
      </c>
      <c r="Q104">
        <v>220</v>
      </c>
      <c r="R104">
        <f t="shared" si="11"/>
        <v>1381.6</v>
      </c>
      <c r="S104" t="str">
        <f t="shared" si="12"/>
        <v>1+0.13816i</v>
      </c>
      <c r="T104" t="str">
        <f t="shared" si="13"/>
        <v>1+0.04946128i</v>
      </c>
      <c r="U104" t="str">
        <f t="shared" si="14"/>
        <v>0.235825304i</v>
      </c>
      <c r="V104" t="str">
        <f t="shared" si="15"/>
        <v>1+0.0027632i</v>
      </c>
      <c r="W104" t="str">
        <f t="shared" si="16"/>
        <v>1+0.00136792079207921i</v>
      </c>
      <c r="X104" t="str">
        <f t="shared" si="17"/>
        <v>0.778185939458015-4.21468051173063i</v>
      </c>
      <c r="Y104">
        <f t="shared" si="18"/>
        <v>4.28591940805379</v>
      </c>
      <c r="Z104">
        <f t="shared" si="19"/>
        <v>-1.38821557680035</v>
      </c>
      <c r="AA104">
        <f t="shared" si="20"/>
        <v>12.6408800071605</v>
      </c>
      <c r="AB104">
        <f t="shared" si="21"/>
        <v>100.461106395021</v>
      </c>
    </row>
    <row r="105" spans="16:28">
      <c r="P105">
        <v>0.23</v>
      </c>
      <c r="Q105">
        <v>230</v>
      </c>
      <c r="R105">
        <f t="shared" si="11"/>
        <v>1444.4</v>
      </c>
      <c r="S105" t="str">
        <f t="shared" si="12"/>
        <v>1+0.14444i</v>
      </c>
      <c r="T105" t="str">
        <f t="shared" si="13"/>
        <v>1+0.05170952i</v>
      </c>
      <c r="U105" t="str">
        <f t="shared" si="14"/>
        <v>0.246544636i</v>
      </c>
      <c r="V105" t="str">
        <f t="shared" si="15"/>
        <v>1+0.0028888i</v>
      </c>
      <c r="W105" t="str">
        <f t="shared" si="16"/>
        <v>1+0.00143009900990099i</v>
      </c>
      <c r="X105" t="str">
        <f t="shared" si="17"/>
        <v>0.778196101867647-4.02914385479408i</v>
      </c>
      <c r="Y105">
        <f t="shared" si="18"/>
        <v>4.10360687390823</v>
      </c>
      <c r="Z105">
        <f t="shared" si="19"/>
        <v>-1.38000380155834</v>
      </c>
      <c r="AA105">
        <f t="shared" si="20"/>
        <v>12.2633149725324</v>
      </c>
      <c r="AB105">
        <f t="shared" si="21"/>
        <v>100.931606458698</v>
      </c>
    </row>
    <row r="106" spans="16:28">
      <c r="P106">
        <v>0.24</v>
      </c>
      <c r="Q106">
        <v>240</v>
      </c>
      <c r="R106">
        <f t="shared" si="11"/>
        <v>1507.2</v>
      </c>
      <c r="S106" t="str">
        <f t="shared" si="12"/>
        <v>1+0.15072i</v>
      </c>
      <c r="T106" t="str">
        <f t="shared" si="13"/>
        <v>1+0.05395776i</v>
      </c>
      <c r="U106" t="str">
        <f t="shared" si="14"/>
        <v>0.257263968i</v>
      </c>
      <c r="V106" t="str">
        <f t="shared" si="15"/>
        <v>1+0.0030144i</v>
      </c>
      <c r="W106" t="str">
        <f t="shared" si="16"/>
        <v>1+0.00149227722772277i</v>
      </c>
      <c r="X106" t="str">
        <f t="shared" si="17"/>
        <v>0.778206715920547-3.85897106859982i</v>
      </c>
      <c r="Y106">
        <f t="shared" si="18"/>
        <v>3.93665637324294</v>
      </c>
      <c r="Z106">
        <f t="shared" si="19"/>
        <v>-1.37180347781985</v>
      </c>
      <c r="AA106">
        <f t="shared" si="20"/>
        <v>11.9025501463632</v>
      </c>
      <c r="AB106">
        <f t="shared" si="21"/>
        <v>101.401450399554</v>
      </c>
    </row>
    <row r="107" spans="16:28">
      <c r="P107">
        <v>0.25</v>
      </c>
      <c r="Q107">
        <v>250</v>
      </c>
      <c r="R107">
        <f t="shared" si="11"/>
        <v>1570</v>
      </c>
      <c r="S107" t="str">
        <f t="shared" si="12"/>
        <v>1+0.157i</v>
      </c>
      <c r="T107" t="str">
        <f t="shared" si="13"/>
        <v>1+0.056206i</v>
      </c>
      <c r="U107" t="str">
        <f t="shared" si="14"/>
        <v>0.2679833i</v>
      </c>
      <c r="V107" t="str">
        <f t="shared" si="15"/>
        <v>1+0.00314i</v>
      </c>
      <c r="W107" t="str">
        <f t="shared" si="16"/>
        <v>1+0.00155445544554455i</v>
      </c>
      <c r="X107" t="str">
        <f t="shared" si="17"/>
        <v>0.778217781614181-3.70231848940922i</v>
      </c>
      <c r="Y107">
        <f t="shared" si="18"/>
        <v>3.78322416896512</v>
      </c>
      <c r="Z107">
        <f t="shared" si="19"/>
        <v>-1.36361506191047</v>
      </c>
      <c r="AA107">
        <f t="shared" si="20"/>
        <v>11.5572415097576</v>
      </c>
      <c r="AB107">
        <f t="shared" si="21"/>
        <v>101.87061207206</v>
      </c>
    </row>
    <row r="108" spans="16:28">
      <c r="P108">
        <v>0.26</v>
      </c>
      <c r="Q108">
        <v>260</v>
      </c>
      <c r="R108">
        <f t="shared" si="11"/>
        <v>1632.8</v>
      </c>
      <c r="S108" t="str">
        <f t="shared" si="12"/>
        <v>1+0.16328i</v>
      </c>
      <c r="T108" t="str">
        <f t="shared" si="13"/>
        <v>1+0.05845424i</v>
      </c>
      <c r="U108" t="str">
        <f t="shared" si="14"/>
        <v>0.278702632i</v>
      </c>
      <c r="V108" t="str">
        <f t="shared" si="15"/>
        <v>1+0.0032656i</v>
      </c>
      <c r="W108" t="str">
        <f t="shared" si="16"/>
        <v>1+0.00161663366336634i</v>
      </c>
      <c r="X108" t="str">
        <f t="shared" si="17"/>
        <v>0.778229298945918-3.55762609408958i</v>
      </c>
      <c r="Y108">
        <f t="shared" si="18"/>
        <v>3.64175016538545</v>
      </c>
      <c r="Z108">
        <f t="shared" si="19"/>
        <v>-1.35543900509815</v>
      </c>
      <c r="AA108">
        <f t="shared" si="20"/>
        <v>11.2262029724171</v>
      </c>
      <c r="AB108">
        <f t="shared" si="21"/>
        <v>102.339065620465</v>
      </c>
    </row>
    <row r="109" spans="16:28">
      <c r="P109">
        <v>0.27</v>
      </c>
      <c r="Q109">
        <v>270</v>
      </c>
      <c r="R109">
        <f t="shared" si="11"/>
        <v>1695.6</v>
      </c>
      <c r="S109" t="str">
        <f t="shared" si="12"/>
        <v>1+0.16956i</v>
      </c>
      <c r="T109" t="str">
        <f t="shared" si="13"/>
        <v>1+0.06070248i</v>
      </c>
      <c r="U109" t="str">
        <f t="shared" si="14"/>
        <v>0.289421964i</v>
      </c>
      <c r="V109" t="str">
        <f t="shared" si="15"/>
        <v>1+0.0033912i</v>
      </c>
      <c r="W109" t="str">
        <f t="shared" si="16"/>
        <v>1+0.00167881188118812i</v>
      </c>
      <c r="X109" t="str">
        <f t="shared" si="17"/>
        <v>0.778241267913011-3.42356497407592i</v>
      </c>
      <c r="Y109">
        <f t="shared" si="18"/>
        <v>3.51090538220589</v>
      </c>
      <c r="Z109">
        <f t="shared" si="19"/>
        <v>-1.34727575343206</v>
      </c>
      <c r="AA109">
        <f t="shared" si="20"/>
        <v>10.9083825104715</v>
      </c>
      <c r="AB109">
        <f t="shared" si="21"/>
        <v>102.806785488035</v>
      </c>
    </row>
    <row r="110" spans="16:28">
      <c r="P110">
        <v>0.28</v>
      </c>
      <c r="Q110">
        <v>280</v>
      </c>
      <c r="R110">
        <f t="shared" si="11"/>
        <v>1758.4</v>
      </c>
      <c r="S110" t="str">
        <f t="shared" si="12"/>
        <v>1+0.17584i</v>
      </c>
      <c r="T110" t="str">
        <f t="shared" si="13"/>
        <v>1+0.06295072i</v>
      </c>
      <c r="U110" t="str">
        <f t="shared" si="14"/>
        <v>0.300141296i</v>
      </c>
      <c r="V110" t="str">
        <f t="shared" si="15"/>
        <v>1+0.0035168i</v>
      </c>
      <c r="W110" t="str">
        <f t="shared" si="16"/>
        <v>1+0.0017409900990099i</v>
      </c>
      <c r="X110" t="str">
        <f t="shared" si="17"/>
        <v>0.778253688512611-3.29899606491249i</v>
      </c>
      <c r="Y110">
        <f t="shared" si="18"/>
        <v>3.38955068408655</v>
      </c>
      <c r="Z110">
        <f t="shared" si="19"/>
        <v>-1.33912574758714</v>
      </c>
      <c r="AA110">
        <f t="shared" si="20"/>
        <v>10.6028426463344</v>
      </c>
      <c r="AB110">
        <f t="shared" si="21"/>
        <v>103.273746425956</v>
      </c>
    </row>
    <row r="111" spans="16:28">
      <c r="P111">
        <v>0.29</v>
      </c>
      <c r="Q111">
        <v>290</v>
      </c>
      <c r="R111">
        <f t="shared" si="11"/>
        <v>1821.2</v>
      </c>
      <c r="S111" t="str">
        <f t="shared" si="12"/>
        <v>1+0.18212i</v>
      </c>
      <c r="T111" t="str">
        <f t="shared" si="13"/>
        <v>1+0.06519896i</v>
      </c>
      <c r="U111" t="str">
        <f t="shared" si="14"/>
        <v>0.310860628i</v>
      </c>
      <c r="V111" t="str">
        <f t="shared" si="15"/>
        <v>1+0.0036424i</v>
      </c>
      <c r="W111" t="str">
        <f t="shared" si="16"/>
        <v>1+0.00180316831683168i</v>
      </c>
      <c r="X111" t="str">
        <f t="shared" si="17"/>
        <v>0.778266560741758-3.18293741450976i</v>
      </c>
      <c r="Y111">
        <f t="shared" si="18"/>
        <v>3.27670404892704</v>
      </c>
      <c r="Z111">
        <f t="shared" si="19"/>
        <v>-1.33098942271406</v>
      </c>
      <c r="AA111">
        <f t="shared" si="20"/>
        <v>10.3087443557396</v>
      </c>
      <c r="AB111">
        <f t="shared" si="21"/>
        <v>103.739923501931</v>
      </c>
    </row>
    <row r="112" spans="16:28">
      <c r="P112">
        <v>0.3</v>
      </c>
      <c r="Q112">
        <v>300</v>
      </c>
      <c r="R112">
        <f t="shared" si="11"/>
        <v>1884</v>
      </c>
      <c r="S112" t="str">
        <f t="shared" si="12"/>
        <v>1+0.1884i</v>
      </c>
      <c r="T112" t="str">
        <f t="shared" si="13"/>
        <v>1+0.0674472i</v>
      </c>
      <c r="U112" t="str">
        <f t="shared" si="14"/>
        <v>0.32157996i</v>
      </c>
      <c r="V112" t="str">
        <f t="shared" si="15"/>
        <v>1+0.003768i</v>
      </c>
      <c r="W112" t="str">
        <f t="shared" si="16"/>
        <v>1+0.00186534653465347i</v>
      </c>
      <c r="X112" t="str">
        <f t="shared" si="17"/>
        <v>0.778279884597387-3.07453799775013i</v>
      </c>
      <c r="Y112">
        <f t="shared" si="18"/>
        <v>3.17151438249589</v>
      </c>
      <c r="Z112">
        <f t="shared" si="19"/>
        <v>-1.3228672082951</v>
      </c>
      <c r="AA112">
        <f t="shared" si="20"/>
        <v>10.0253337043871</v>
      </c>
      <c r="AB112">
        <f t="shared" si="21"/>
        <v>104.205292108437</v>
      </c>
    </row>
    <row r="113" spans="16:28">
      <c r="P113">
        <v>0.31</v>
      </c>
      <c r="Q113">
        <v>310</v>
      </c>
      <c r="R113">
        <f t="shared" si="11"/>
        <v>1946.8</v>
      </c>
      <c r="S113" t="str">
        <f t="shared" si="12"/>
        <v>1+0.19468i</v>
      </c>
      <c r="T113" t="str">
        <f t="shared" si="13"/>
        <v>1+0.06969544i</v>
      </c>
      <c r="U113" t="str">
        <f t="shared" si="14"/>
        <v>0.332299292i</v>
      </c>
      <c r="V113" t="str">
        <f t="shared" si="15"/>
        <v>1+0.0038936i</v>
      </c>
      <c r="W113" t="str">
        <f t="shared" si="16"/>
        <v>1+0.00192752475247525i</v>
      </c>
      <c r="X113" t="str">
        <f t="shared" si="17"/>
        <v>0.778293660076323-2.9730565992343i</v>
      </c>
      <c r="Y113">
        <f t="shared" si="18"/>
        <v>3.07324040119962</v>
      </c>
      <c r="Z113">
        <f t="shared" si="19"/>
        <v>-1.31475952800571</v>
      </c>
      <c r="AA113">
        <f t="shared" si="20"/>
        <v>9.75193067685452</v>
      </c>
      <c r="AB113">
        <f t="shared" si="21"/>
        <v>104.669827970661</v>
      </c>
    </row>
    <row r="114" spans="16:28">
      <c r="P114">
        <v>0.32</v>
      </c>
      <c r="Q114">
        <v>320</v>
      </c>
      <c r="R114">
        <f t="shared" si="11"/>
        <v>2009.6</v>
      </c>
      <c r="S114" t="str">
        <f t="shared" si="12"/>
        <v>1+0.20096i</v>
      </c>
      <c r="T114" t="str">
        <f t="shared" si="13"/>
        <v>1+0.07194368i</v>
      </c>
      <c r="U114" t="str">
        <f t="shared" si="14"/>
        <v>0.343018624i</v>
      </c>
      <c r="V114" t="str">
        <f t="shared" si="15"/>
        <v>1+0.0040192i</v>
      </c>
      <c r="W114" t="str">
        <f t="shared" si="16"/>
        <v>1+0.00198970297029703i</v>
      </c>
      <c r="X114" t="str">
        <f t="shared" si="17"/>
        <v>0.778307887175287-2.87784465551286i</v>
      </c>
      <c r="Y114">
        <f t="shared" si="18"/>
        <v>2.98123347433628</v>
      </c>
      <c r="Z114">
        <f t="shared" si="19"/>
        <v>-1.30666679958202</v>
      </c>
      <c r="AA114">
        <f t="shared" si="20"/>
        <v>9.48791977993064</v>
      </c>
      <c r="AB114">
        <f t="shared" si="21"/>
        <v>105.133507154084</v>
      </c>
    </row>
    <row r="115" spans="16:28">
      <c r="P115">
        <v>0.33</v>
      </c>
      <c r="Q115">
        <v>330</v>
      </c>
      <c r="R115">
        <f t="shared" si="11"/>
        <v>2072.4</v>
      </c>
      <c r="S115" t="str">
        <f t="shared" si="12"/>
        <v>1+0.20724i</v>
      </c>
      <c r="T115" t="str">
        <f t="shared" si="13"/>
        <v>1+0.07419192i</v>
      </c>
      <c r="U115" t="str">
        <f t="shared" si="14"/>
        <v>0.353737956i</v>
      </c>
      <c r="V115" t="str">
        <f t="shared" si="15"/>
        <v>1+0.0041448i</v>
      </c>
      <c r="W115" t="str">
        <f t="shared" si="16"/>
        <v>1+0.00205188118811881i</v>
      </c>
      <c r="X115" t="str">
        <f t="shared" si="17"/>
        <v>0.778322565890884-2.78833221691199i</v>
      </c>
      <c r="Y115">
        <f t="shared" si="18"/>
        <v>2.89492358594217</v>
      </c>
      <c r="Z115">
        <f t="shared" si="19"/>
        <v>-1.29858943469427</v>
      </c>
      <c r="AA115">
        <f t="shared" si="20"/>
        <v>9.23274209258766</v>
      </c>
      <c r="AB115">
        <f t="shared" si="21"/>
        <v>105.596306071739</v>
      </c>
    </row>
    <row r="116" spans="16:28">
      <c r="P116">
        <v>0.34</v>
      </c>
      <c r="Q116">
        <v>340</v>
      </c>
      <c r="R116">
        <f t="shared" si="11"/>
        <v>2135.2</v>
      </c>
      <c r="S116" t="str">
        <f t="shared" si="12"/>
        <v>1+0.21352i</v>
      </c>
      <c r="T116" t="str">
        <f t="shared" si="13"/>
        <v>1+0.07644016i</v>
      </c>
      <c r="U116" t="str">
        <f t="shared" si="14"/>
        <v>0.364457288i</v>
      </c>
      <c r="V116" t="str">
        <f t="shared" si="15"/>
        <v>1+0.0042704i</v>
      </c>
      <c r="W116" t="str">
        <f t="shared" si="16"/>
        <v>1+0.00211405940594059i</v>
      </c>
      <c r="X116" t="str">
        <f t="shared" si="17"/>
        <v>0.778337696219624-2.7040163866842i</v>
      </c>
      <c r="Y116">
        <f t="shared" si="18"/>
        <v>2.81380777396274</v>
      </c>
      <c r="Z116">
        <f t="shared" si="19"/>
        <v>-1.29052783882635</v>
      </c>
      <c r="AA116">
        <f t="shared" si="20"/>
        <v>8.98588850334791</v>
      </c>
      <c r="AB116">
        <f t="shared" si="21"/>
        <v>106.058201491111</v>
      </c>
    </row>
    <row r="117" spans="16:28">
      <c r="P117">
        <v>0.35</v>
      </c>
      <c r="Q117">
        <v>350</v>
      </c>
      <c r="R117">
        <f t="shared" si="11"/>
        <v>2198</v>
      </c>
      <c r="S117" t="str">
        <f t="shared" si="12"/>
        <v>1+0.2198i</v>
      </c>
      <c r="T117" t="str">
        <f t="shared" si="13"/>
        <v>1+0.0786884i</v>
      </c>
      <c r="U117" t="str">
        <f t="shared" si="14"/>
        <v>0.37517662i</v>
      </c>
      <c r="V117" t="str">
        <f t="shared" si="15"/>
        <v>1+0.004396i</v>
      </c>
      <c r="W117" t="str">
        <f t="shared" si="16"/>
        <v>1+0.00217623762376238i</v>
      </c>
      <c r="X117" t="str">
        <f t="shared" si="17"/>
        <v>0.778353278157899-2.62445174201876i</v>
      </c>
      <c r="Y117">
        <f t="shared" si="18"/>
        <v>2.73744055128225</v>
      </c>
      <c r="Z117">
        <f t="shared" si="19"/>
        <v>-1.28248241116127</v>
      </c>
      <c r="AA117">
        <f t="shared" si="20"/>
        <v>8.74689392843074</v>
      </c>
      <c r="AB117">
        <f t="shared" si="21"/>
        <v>106.519170540698</v>
      </c>
    </row>
    <row r="118" spans="16:28">
      <c r="P118">
        <v>0.36</v>
      </c>
      <c r="Q118">
        <v>360</v>
      </c>
      <c r="R118">
        <f t="shared" si="11"/>
        <v>2260.8</v>
      </c>
      <c r="S118" t="str">
        <f t="shared" si="12"/>
        <v>1+0.22608i</v>
      </c>
      <c r="T118" t="str">
        <f t="shared" si="13"/>
        <v>1+0.08093664i</v>
      </c>
      <c r="U118" t="str">
        <f t="shared" si="14"/>
        <v>0.385895952i</v>
      </c>
      <c r="V118" t="str">
        <f t="shared" si="15"/>
        <v>1+0.0045216i</v>
      </c>
      <c r="W118" t="str">
        <f t="shared" si="16"/>
        <v>1+0.00223841584158416i</v>
      </c>
      <c r="X118" t="str">
        <f t="shared" si="17"/>
        <v>0.778369311702-2.54924235155056i</v>
      </c>
      <c r="Y118">
        <f t="shared" si="18"/>
        <v>2.66542592325101</v>
      </c>
      <c r="Z118">
        <f t="shared" si="19"/>
        <v>-1.27445354447291</v>
      </c>
      <c r="AA118">
        <f t="shared" si="20"/>
        <v>8.51533234483273</v>
      </c>
      <c r="AB118">
        <f t="shared" si="21"/>
        <v>106.979190716214</v>
      </c>
    </row>
    <row r="119" spans="16:28">
      <c r="P119">
        <v>0.37</v>
      </c>
      <c r="Q119">
        <v>370</v>
      </c>
      <c r="R119">
        <f t="shared" si="11"/>
        <v>2323.6</v>
      </c>
      <c r="S119" t="str">
        <f t="shared" si="12"/>
        <v>1+0.23236i</v>
      </c>
      <c r="T119" t="str">
        <f t="shared" si="13"/>
        <v>1+0.08318488i</v>
      </c>
      <c r="U119" t="str">
        <f t="shared" si="14"/>
        <v>0.396615284i</v>
      </c>
      <c r="V119" t="str">
        <f t="shared" si="15"/>
        <v>1+0.0046472i</v>
      </c>
      <c r="W119" t="str">
        <f t="shared" si="16"/>
        <v>1+0.00230059405940594i</v>
      </c>
      <c r="X119" t="str">
        <f t="shared" si="17"/>
        <v>0.778385796848105-2.47803508732686i</v>
      </c>
      <c r="Y119">
        <f t="shared" si="18"/>
        <v>2.59741069966956</v>
      </c>
      <c r="Z119">
        <f t="shared" si="19"/>
        <v>-1.26644162502375</v>
      </c>
      <c r="AA119">
        <f t="shared" si="20"/>
        <v>8.29081250431543</v>
      </c>
      <c r="AB119">
        <f t="shared" si="21"/>
        <v>107.43823988645</v>
      </c>
    </row>
    <row r="120" spans="16:28">
      <c r="P120">
        <v>0.38</v>
      </c>
      <c r="Q120">
        <v>380</v>
      </c>
      <c r="R120">
        <f t="shared" si="11"/>
        <v>2386.4</v>
      </c>
      <c r="S120" t="str">
        <f t="shared" si="12"/>
        <v>1+0.23864i</v>
      </c>
      <c r="T120" t="str">
        <f t="shared" si="13"/>
        <v>1+0.08543312i</v>
      </c>
      <c r="U120" t="str">
        <f t="shared" si="14"/>
        <v>0.407334616i</v>
      </c>
      <c r="V120" t="str">
        <f t="shared" si="15"/>
        <v>1+0.0047728i</v>
      </c>
      <c r="W120" t="str">
        <f t="shared" si="16"/>
        <v>1+0.00236277227722772i</v>
      </c>
      <c r="X120" t="str">
        <f t="shared" si="17"/>
        <v>0.778402733592288-2.41051399277938i</v>
      </c>
      <c r="Y120">
        <f t="shared" si="18"/>
        <v>2.5330788627773</v>
      </c>
      <c r="Z120">
        <f t="shared" si="19"/>
        <v>-1.25844703246888</v>
      </c>
      <c r="AA120">
        <f t="shared" si="20"/>
        <v>8.07297421930762</v>
      </c>
      <c r="AB120">
        <f t="shared" si="21"/>
        <v>107.89629629877</v>
      </c>
    </row>
    <row r="121" spans="16:28">
      <c r="P121">
        <v>0.39</v>
      </c>
      <c r="Q121">
        <v>390</v>
      </c>
      <c r="R121">
        <f t="shared" si="11"/>
        <v>2449.2</v>
      </c>
      <c r="S121" t="str">
        <f t="shared" si="12"/>
        <v>1+0.24492i</v>
      </c>
      <c r="T121" t="str">
        <f t="shared" si="13"/>
        <v>1+0.08768136i</v>
      </c>
      <c r="U121" t="str">
        <f t="shared" si="14"/>
        <v>0.418053948i</v>
      </c>
      <c r="V121" t="str">
        <f t="shared" si="15"/>
        <v>1+0.0048984i</v>
      </c>
      <c r="W121" t="str">
        <f t="shared" si="16"/>
        <v>1+0.00242495049504951i</v>
      </c>
      <c r="X121" t="str">
        <f t="shared" si="17"/>
        <v>0.778420121930516-2.34639551716218i</v>
      </c>
      <c r="Y121">
        <f t="shared" si="18"/>
        <v>2.47214680170598</v>
      </c>
      <c r="Z121">
        <f t="shared" si="19"/>
        <v>-1.25047013976609</v>
      </c>
      <c r="AA121">
        <f t="shared" si="20"/>
        <v>7.86148513155432</v>
      </c>
      <c r="AB121">
        <f t="shared" si="21"/>
        <v>108.353338584269</v>
      </c>
    </row>
    <row r="122" spans="16:28">
      <c r="P122">
        <v>0.4</v>
      </c>
      <c r="Q122">
        <v>400</v>
      </c>
      <c r="R122">
        <f t="shared" si="11"/>
        <v>2512</v>
      </c>
      <c r="S122" t="str">
        <f t="shared" si="12"/>
        <v>1+0.2512i</v>
      </c>
      <c r="T122" t="str">
        <f t="shared" si="13"/>
        <v>1+0.0899296i</v>
      </c>
      <c r="U122" t="str">
        <f t="shared" si="14"/>
        <v>0.42877328i</v>
      </c>
      <c r="V122" t="str">
        <f t="shared" si="15"/>
        <v>1+0.005024i</v>
      </c>
      <c r="W122" t="str">
        <f t="shared" si="16"/>
        <v>1+0.00248712871287129i</v>
      </c>
      <c r="X122" t="str">
        <f t="shared" si="17"/>
        <v>0.778437961858645-2.28542446482387i</v>
      </c>
      <c r="Y122">
        <f t="shared" si="18"/>
        <v>2.41435926176659</v>
      </c>
      <c r="Z122">
        <f t="shared" si="19"/>
        <v>-1.24251131309222</v>
      </c>
      <c r="AA122">
        <f t="shared" si="20"/>
        <v>7.65603789015418</v>
      </c>
      <c r="AB122">
        <f t="shared" si="21"/>
        <v>108.809345762558</v>
      </c>
    </row>
    <row r="123" spans="16:28">
      <c r="P123">
        <v>0.41</v>
      </c>
      <c r="Q123">
        <v>410</v>
      </c>
      <c r="R123">
        <f t="shared" si="11"/>
        <v>2574.8</v>
      </c>
      <c r="S123" t="str">
        <f t="shared" si="12"/>
        <v>1+0.25748i</v>
      </c>
      <c r="T123" t="str">
        <f t="shared" si="13"/>
        <v>1+0.09217784i</v>
      </c>
      <c r="U123" t="str">
        <f t="shared" si="14"/>
        <v>0.439492612i</v>
      </c>
      <c r="V123" t="str">
        <f t="shared" si="15"/>
        <v>1+0.0051496i</v>
      </c>
      <c r="W123" t="str">
        <f t="shared" si="16"/>
        <v>1+0.00254930693069307i</v>
      </c>
      <c r="X123" t="str">
        <f t="shared" si="17"/>
        <v>0.778456253372426-2.22737053726923i</v>
      </c>
      <c r="Y123">
        <f t="shared" si="18"/>
        <v>2.35948588652479</v>
      </c>
      <c r="Z123">
        <f t="shared" si="19"/>
        <v>-1.23457091176552</v>
      </c>
      <c r="AA123">
        <f t="shared" si="20"/>
        <v>7.4563476783114</v>
      </c>
      <c r="AB123">
        <f t="shared" si="21"/>
        <v>109.264297246218</v>
      </c>
    </row>
    <row r="124" spans="16:28">
      <c r="P124">
        <v>0.42</v>
      </c>
      <c r="Q124">
        <v>420</v>
      </c>
      <c r="R124">
        <f t="shared" si="11"/>
        <v>2637.6</v>
      </c>
      <c r="S124" t="str">
        <f t="shared" si="12"/>
        <v>1+0.26376i</v>
      </c>
      <c r="T124" t="str">
        <f t="shared" si="13"/>
        <v>1+0.09442608i</v>
      </c>
      <c r="U124" t="str">
        <f t="shared" si="14"/>
        <v>0.450211944i</v>
      </c>
      <c r="V124" t="str">
        <f t="shared" si="15"/>
        <v>1+0.0052752i</v>
      </c>
      <c r="W124" t="str">
        <f t="shared" si="16"/>
        <v>1+0.00261148514851485i</v>
      </c>
      <c r="X124" t="str">
        <f t="shared" si="17"/>
        <v>0.778474996467503-2.1720253692121i</v>
      </c>
      <c r="Y124">
        <f t="shared" si="18"/>
        <v>2.3073182538666</v>
      </c>
      <c r="Z124">
        <f t="shared" si="19"/>
        <v>-1.22664928817431</v>
      </c>
      <c r="AA124">
        <f t="shared" si="20"/>
        <v>7.26215003836682</v>
      </c>
      <c r="AB124">
        <f t="shared" si="21"/>
        <v>109.718172844885</v>
      </c>
    </row>
    <row r="125" spans="16:28">
      <c r="P125">
        <v>0.43</v>
      </c>
      <c r="Q125">
        <v>430</v>
      </c>
      <c r="R125">
        <f t="shared" si="11"/>
        <v>2700.4</v>
      </c>
      <c r="S125" t="str">
        <f t="shared" si="12"/>
        <v>1+0.27004i</v>
      </c>
      <c r="T125" t="str">
        <f t="shared" si="13"/>
        <v>1+0.09667432i</v>
      </c>
      <c r="U125" t="str">
        <f t="shared" si="14"/>
        <v>0.460931276i</v>
      </c>
      <c r="V125" t="str">
        <f t="shared" si="15"/>
        <v>1+0.0054008i</v>
      </c>
      <c r="W125" t="str">
        <f t="shared" si="16"/>
        <v>1+0.00267366336633663i</v>
      </c>
      <c r="X125" t="str">
        <f t="shared" si="17"/>
        <v>0.778494191139411-2.11919997820215i</v>
      </c>
      <c r="Y125">
        <f t="shared" si="18"/>
        <v>2.25766732563719</v>
      </c>
      <c r="Z125">
        <f t="shared" si="19"/>
        <v>-1.21874678771164</v>
      </c>
      <c r="AA125">
        <f t="shared" si="20"/>
        <v>7.07319895298177</v>
      </c>
      <c r="AB125">
        <f t="shared" si="21"/>
        <v>110.170952768997</v>
      </c>
    </row>
    <row r="126" spans="16:28">
      <c r="P126">
        <v>0.44</v>
      </c>
      <c r="Q126">
        <v>440</v>
      </c>
      <c r="R126">
        <f t="shared" si="11"/>
        <v>2763.2</v>
      </c>
      <c r="S126" t="str">
        <f t="shared" si="12"/>
        <v>1+0.27632i</v>
      </c>
      <c r="T126" t="str">
        <f t="shared" si="13"/>
        <v>1+0.09892256i</v>
      </c>
      <c r="U126" t="str">
        <f t="shared" si="14"/>
        <v>0.471650608i</v>
      </c>
      <c r="V126" t="str">
        <f t="shared" si="15"/>
        <v>1+0.0055264i</v>
      </c>
      <c r="W126" t="str">
        <f t="shared" si="16"/>
        <v>1+0.00273584158415842i</v>
      </c>
      <c r="X126" t="str">
        <f t="shared" si="17"/>
        <v>0.778513837383577-2.06872256202998i</v>
      </c>
      <c r="Y126">
        <f t="shared" si="18"/>
        <v>2.21036124505692</v>
      </c>
      <c r="Z126">
        <f t="shared" si="19"/>
        <v>-1.21086374871601</v>
      </c>
      <c r="AA126">
        <f t="shared" si="20"/>
        <v>6.88926514713149</v>
      </c>
      <c r="AB126">
        <f t="shared" si="21"/>
        <v>110.622617633183</v>
      </c>
    </row>
    <row r="127" spans="16:28">
      <c r="P127">
        <v>0.45</v>
      </c>
      <c r="Q127">
        <v>450</v>
      </c>
      <c r="R127">
        <f t="shared" si="11"/>
        <v>2826</v>
      </c>
      <c r="S127" t="str">
        <f t="shared" si="12"/>
        <v>1+0.2826i</v>
      </c>
      <c r="T127" t="str">
        <f t="shared" si="13"/>
        <v>1+0.1011708i</v>
      </c>
      <c r="U127" t="str">
        <f t="shared" si="14"/>
        <v>0.48236994i</v>
      </c>
      <c r="V127" t="str">
        <f t="shared" si="15"/>
        <v>1+0.005652i</v>
      </c>
      <c r="W127" t="str">
        <f t="shared" si="16"/>
        <v>1+0.0027980198019802i</v>
      </c>
      <c r="X127" t="str">
        <f t="shared" si="17"/>
        <v>0.778533935195322-2.0204365898114i</v>
      </c>
      <c r="Y127">
        <f t="shared" si="18"/>
        <v>2.16524342781578</v>
      </c>
      <c r="Z127">
        <f t="shared" si="19"/>
        <v>-1.20300050241819</v>
      </c>
      <c r="AA127">
        <f t="shared" si="20"/>
        <v>6.71013458112399</v>
      </c>
      <c r="AB127">
        <f t="shared" si="21"/>
        <v>111.07314845932</v>
      </c>
    </row>
    <row r="128" spans="16:28">
      <c r="P128">
        <v>0.46</v>
      </c>
      <c r="Q128">
        <v>460</v>
      </c>
      <c r="R128">
        <f t="shared" si="11"/>
        <v>2888.8</v>
      </c>
      <c r="S128" t="str">
        <f t="shared" si="12"/>
        <v>1+0.28888i</v>
      </c>
      <c r="T128" t="str">
        <f t="shared" si="13"/>
        <v>1+0.10341904i</v>
      </c>
      <c r="U128" t="str">
        <f t="shared" si="14"/>
        <v>0.493089272i</v>
      </c>
      <c r="V128" t="str">
        <f t="shared" si="15"/>
        <v>1+0.0057776i</v>
      </c>
      <c r="W128" t="str">
        <f t="shared" si="16"/>
        <v>1+0.00286019801980198i</v>
      </c>
      <c r="X128" t="str">
        <f t="shared" si="17"/>
        <v>0.778554484569857-1.97419914206083i</v>
      </c>
      <c r="Y128">
        <f t="shared" si="18"/>
        <v>2.12217090215599</v>
      </c>
      <c r="Z128">
        <f t="shared" si="19"/>
        <v>-1.19515737289395</v>
      </c>
      <c r="AA128">
        <f t="shared" si="20"/>
        <v>6.53560710944594</v>
      </c>
      <c r="AB128">
        <f t="shared" si="21"/>
        <v>111.522526679233</v>
      </c>
    </row>
    <row r="129" spans="16:28">
      <c r="P129">
        <v>0.47</v>
      </c>
      <c r="Q129">
        <v>470</v>
      </c>
      <c r="R129">
        <f t="shared" si="11"/>
        <v>2951.6</v>
      </c>
      <c r="S129" t="str">
        <f t="shared" si="12"/>
        <v>1+0.29516i</v>
      </c>
      <c r="T129" t="str">
        <f t="shared" si="13"/>
        <v>1+0.10566728i</v>
      </c>
      <c r="U129" t="str">
        <f t="shared" si="14"/>
        <v>0.503808604i</v>
      </c>
      <c r="V129" t="str">
        <f t="shared" si="15"/>
        <v>1+0.0059032i</v>
      </c>
      <c r="W129" t="str">
        <f t="shared" si="16"/>
        <v>1+0.00292237623762376i</v>
      </c>
      <c r="X129" t="str">
        <f t="shared" si="17"/>
        <v>0.77857548550229-1.92987946267013i</v>
      </c>
      <c r="Y129">
        <f t="shared" si="18"/>
        <v>2.08101286085912</v>
      </c>
      <c r="Z129">
        <f t="shared" si="19"/>
        <v>-1.18733467702267</v>
      </c>
      <c r="AA129">
        <f t="shared" si="20"/>
        <v>6.36549528402966</v>
      </c>
      <c r="AB129">
        <f t="shared" si="21"/>
        <v>111.970734137072</v>
      </c>
    </row>
    <row r="130" spans="16:28">
      <c r="P130">
        <v>0.48</v>
      </c>
      <c r="Q130">
        <v>480</v>
      </c>
      <c r="R130">
        <f t="shared" si="11"/>
        <v>3014.4</v>
      </c>
      <c r="S130" t="str">
        <f t="shared" si="12"/>
        <v>1+0.30144i</v>
      </c>
      <c r="T130" t="str">
        <f t="shared" si="13"/>
        <v>1+0.10791552i</v>
      </c>
      <c r="U130" t="str">
        <f t="shared" si="14"/>
        <v>0.514527936i</v>
      </c>
      <c r="V130" t="str">
        <f t="shared" si="15"/>
        <v>1+0.0060288i</v>
      </c>
      <c r="W130" t="str">
        <f t="shared" si="16"/>
        <v>1+0.00298455445544555i</v>
      </c>
      <c r="X130" t="str">
        <f t="shared" si="17"/>
        <v>0.778596937987616-1.88735769189012i</v>
      </c>
      <c r="Y130">
        <f t="shared" si="18"/>
        <v>2.04164939423509</v>
      </c>
      <c r="Z130">
        <f t="shared" si="19"/>
        <v>-1.17953272445185</v>
      </c>
      <c r="AA130">
        <f t="shared" si="20"/>
        <v>6.19962328369206</v>
      </c>
      <c r="AB130">
        <f t="shared" si="21"/>
        <v>112.417753091341</v>
      </c>
    </row>
    <row r="131" spans="16:28">
      <c r="P131">
        <v>0.49</v>
      </c>
      <c r="Q131">
        <v>490</v>
      </c>
      <c r="R131">
        <f t="shared" ref="R131:R194" si="22">6.28*Q131</f>
        <v>3077.2</v>
      </c>
      <c r="S131" t="str">
        <f t="shared" ref="S131:S194" si="23">COMPLEX(1,R131*L$2*L$4)</f>
        <v>1+0.30772i</v>
      </c>
      <c r="T131" t="str">
        <f t="shared" ref="T131:T194" si="24">COMPLEX(1,(L$1+L$3)*R131*L$6)</f>
        <v>1+0.11016376i</v>
      </c>
      <c r="U131" t="str">
        <f t="shared" ref="U131:U194" si="25">COMPLEX(0,(L$4+L$5)*L$1*R131)</f>
        <v>0.525247268i</v>
      </c>
      <c r="V131" t="str">
        <f t="shared" ref="V131:V194" si="26">COMPLEX(1,L$3*L$6*R131)</f>
        <v>1+0.0061544i</v>
      </c>
      <c r="W131" t="str">
        <f t="shared" ref="W131:W194" si="27">COMPLEX(1,L$2*L$4*L$5*R131/(L$4+L$5))</f>
        <v>1+0.00304673267326733i</v>
      </c>
      <c r="X131" t="str">
        <f t="shared" ref="X131:X194" si="28">IMDIV(IMPRODUCT(S131,T131),IMPRODUCT(U131,V131,W131))</f>
        <v>0.778618842020728-1.84652375445723i</v>
      </c>
      <c r="Y131">
        <f t="shared" ref="Y131:Y194" si="29">IMABS(X131)</f>
        <v>2.00397037825526</v>
      </c>
      <c r="Z131">
        <f t="shared" ref="Z131:Z194" si="30">IMARGUMENT(X131)</f>
        <v>-1.17175181756733</v>
      </c>
      <c r="AA131">
        <f t="shared" ref="AA131:AA194" si="31">20*LOG(Y131)</f>
        <v>6.03782595413007</v>
      </c>
      <c r="AB131">
        <f t="shared" si="21"/>
        <v>112.863566216609</v>
      </c>
    </row>
    <row r="132" spans="16:28">
      <c r="P132">
        <v>0.5</v>
      </c>
      <c r="Q132">
        <v>500</v>
      </c>
      <c r="R132">
        <f t="shared" si="22"/>
        <v>3140</v>
      </c>
      <c r="S132" t="str">
        <f t="shared" si="23"/>
        <v>1+0.314i</v>
      </c>
      <c r="T132" t="str">
        <f t="shared" si="24"/>
        <v>1+0.112412i</v>
      </c>
      <c r="U132" t="str">
        <f t="shared" si="25"/>
        <v>0.5359666i</v>
      </c>
      <c r="V132" t="str">
        <f t="shared" si="26"/>
        <v>1+0.00628i</v>
      </c>
      <c r="W132" t="str">
        <f t="shared" si="27"/>
        <v>1+0.00310891089108911i</v>
      </c>
      <c r="X132" t="str">
        <f t="shared" si="28"/>
        <v>0.778641197596406-1.80727638114495i</v>
      </c>
      <c r="Y132">
        <f t="shared" si="29"/>
        <v>1.96787449610964</v>
      </c>
      <c r="Z132">
        <f t="shared" si="30"/>
        <v>-1.16399225146917</v>
      </c>
      <c r="AA132">
        <f t="shared" si="31"/>
        <v>5.87994794506609</v>
      </c>
      <c r="AB132">
        <f t="shared" ref="AB132:AB195" si="32">DEGREES(Z132)+180</f>
        <v>113.308156604886</v>
      </c>
    </row>
    <row r="133" spans="16:28">
      <c r="P133">
        <v>0.51</v>
      </c>
      <c r="Q133">
        <v>510</v>
      </c>
      <c r="R133">
        <f t="shared" si="22"/>
        <v>3202.8</v>
      </c>
      <c r="S133" t="str">
        <f t="shared" si="23"/>
        <v>1+0.32028i</v>
      </c>
      <c r="T133" t="str">
        <f t="shared" si="24"/>
        <v>1+0.11466024i</v>
      </c>
      <c r="U133" t="str">
        <f t="shared" si="25"/>
        <v>0.546685932i</v>
      </c>
      <c r="V133" t="str">
        <f t="shared" si="26"/>
        <v>1+0.0064056i</v>
      </c>
      <c r="W133" t="str">
        <f t="shared" si="27"/>
        <v>1+0.00317108910891089i</v>
      </c>
      <c r="X133" t="str">
        <f t="shared" si="28"/>
        <v>0.778664004709327-1.76952224542683i</v>
      </c>
      <c r="Y133">
        <f t="shared" si="29"/>
        <v>1.93326837487463</v>
      </c>
      <c r="Z133">
        <f t="shared" si="30"/>
        <v>-1.15625431395318</v>
      </c>
      <c r="AA133">
        <f t="shared" si="31"/>
        <v>5.72584293299534</v>
      </c>
      <c r="AB133">
        <f t="shared" si="32"/>
        <v>113.751507766689</v>
      </c>
    </row>
    <row r="134" spans="16:28">
      <c r="P134">
        <v>0.52</v>
      </c>
      <c r="Q134">
        <v>520</v>
      </c>
      <c r="R134">
        <f t="shared" si="22"/>
        <v>3265.6</v>
      </c>
      <c r="S134" t="str">
        <f t="shared" si="23"/>
        <v>1+0.32656i</v>
      </c>
      <c r="T134" t="str">
        <f t="shared" si="24"/>
        <v>1+0.11690848i</v>
      </c>
      <c r="U134" t="str">
        <f t="shared" si="25"/>
        <v>0.557405264i</v>
      </c>
      <c r="V134" t="str">
        <f t="shared" si="26"/>
        <v>1+0.0065312i</v>
      </c>
      <c r="W134" t="str">
        <f t="shared" si="27"/>
        <v>1+0.00323326732673267i</v>
      </c>
      <c r="X134" t="str">
        <f t="shared" si="28"/>
        <v>0.778687263354056-1.73317519975535i</v>
      </c>
      <c r="Y134">
        <f t="shared" si="29"/>
        <v>1.90006582179587</v>
      </c>
      <c r="Z134">
        <f t="shared" si="30"/>
        <v>-1.14853828549783</v>
      </c>
      <c r="AA134">
        <f t="shared" si="31"/>
        <v>5.57537291955757</v>
      </c>
      <c r="AB134">
        <f t="shared" si="32"/>
        <v>114.193603631783</v>
      </c>
    </row>
    <row r="135" spans="16:28">
      <c r="P135">
        <v>0.53</v>
      </c>
      <c r="Q135">
        <v>530</v>
      </c>
      <c r="R135">
        <f t="shared" si="22"/>
        <v>3328.4</v>
      </c>
      <c r="S135" t="str">
        <f t="shared" si="23"/>
        <v>1+0.33284i</v>
      </c>
      <c r="T135" t="str">
        <f t="shared" si="24"/>
        <v>1+0.11915672i</v>
      </c>
      <c r="U135" t="str">
        <f t="shared" si="25"/>
        <v>0.568124596i</v>
      </c>
      <c r="V135" t="str">
        <f t="shared" si="26"/>
        <v>1+0.0066568i</v>
      </c>
      <c r="W135" t="str">
        <f t="shared" si="27"/>
        <v>1+0.00329544554455446i</v>
      </c>
      <c r="X135" t="str">
        <f t="shared" si="28"/>
        <v>0.778710973525054-1.69815559829972i</v>
      </c>
      <c r="Y135">
        <f t="shared" si="29"/>
        <v>1.86818714702918</v>
      </c>
      <c r="Z135">
        <f t="shared" si="30"/>
        <v>-1.14084443925664</v>
      </c>
      <c r="AA135">
        <f t="shared" si="31"/>
        <v>5.42840759688527</v>
      </c>
      <c r="AB135">
        <f t="shared" si="32"/>
        <v>114.634428549626</v>
      </c>
    </row>
    <row r="136" spans="16:28">
      <c r="P136">
        <v>0.54</v>
      </c>
      <c r="Q136">
        <v>540</v>
      </c>
      <c r="R136">
        <f t="shared" si="22"/>
        <v>3391.2</v>
      </c>
      <c r="S136" t="str">
        <f t="shared" si="23"/>
        <v>1+0.33912i</v>
      </c>
      <c r="T136" t="str">
        <f t="shared" si="24"/>
        <v>1+0.12140496i</v>
      </c>
      <c r="U136" t="str">
        <f t="shared" si="25"/>
        <v>0.578843928i</v>
      </c>
      <c r="V136" t="str">
        <f t="shared" si="26"/>
        <v>1+0.0067824i</v>
      </c>
      <c r="W136" t="str">
        <f t="shared" si="27"/>
        <v>1+0.00335762376237624i</v>
      </c>
      <c r="X136" t="str">
        <f t="shared" si="28"/>
        <v>0.778735135216676-1.66438969493514i</v>
      </c>
      <c r="Y136">
        <f t="shared" si="29"/>
        <v>1.83755856163204</v>
      </c>
      <c r="Z136">
        <f t="shared" si="30"/>
        <v>-1.13317304105577</v>
      </c>
      <c r="AA136">
        <f t="shared" si="31"/>
        <v>5.28482377241312</v>
      </c>
      <c r="AB136">
        <f t="shared" si="32"/>
        <v>115.0739672895</v>
      </c>
    </row>
    <row r="137" spans="16:28">
      <c r="P137">
        <v>0.55</v>
      </c>
      <c r="Q137">
        <v>550</v>
      </c>
      <c r="R137">
        <f t="shared" si="22"/>
        <v>3454</v>
      </c>
      <c r="S137" t="str">
        <f t="shared" si="23"/>
        <v>1+0.3454i</v>
      </c>
      <c r="T137" t="str">
        <f t="shared" si="24"/>
        <v>1+0.1236532i</v>
      </c>
      <c r="U137" t="str">
        <f t="shared" si="25"/>
        <v>0.58956326i</v>
      </c>
      <c r="V137" t="str">
        <f t="shared" si="26"/>
        <v>1+0.006908i</v>
      </c>
      <c r="W137" t="str">
        <f t="shared" si="27"/>
        <v>1+0.00341980198019802i</v>
      </c>
      <c r="X137" t="str">
        <f t="shared" si="28"/>
        <v>0.778759748423163-1.63180910690579i</v>
      </c>
      <c r="Y137">
        <f t="shared" si="29"/>
        <v>1.80811164122816</v>
      </c>
      <c r="Z137">
        <f t="shared" si="30"/>
        <v>-1.12552434939681</v>
      </c>
      <c r="AA137">
        <f t="shared" si="31"/>
        <v>5.1445048465973</v>
      </c>
      <c r="AB137">
        <f t="shared" si="32"/>
        <v>115.512205040355</v>
      </c>
    </row>
    <row r="138" spans="16:28">
      <c r="P138">
        <v>0.56</v>
      </c>
      <c r="Q138">
        <v>560</v>
      </c>
      <c r="R138">
        <f t="shared" si="22"/>
        <v>3516.8</v>
      </c>
      <c r="S138" t="str">
        <f t="shared" si="23"/>
        <v>1+0.35168i</v>
      </c>
      <c r="T138" t="str">
        <f t="shared" si="24"/>
        <v>1+0.12590144i</v>
      </c>
      <c r="U138" t="str">
        <f t="shared" si="25"/>
        <v>0.600282592i</v>
      </c>
      <c r="V138" t="str">
        <f t="shared" si="26"/>
        <v>1+0.0070336i</v>
      </c>
      <c r="W138" t="str">
        <f t="shared" si="27"/>
        <v>1+0.0034819801980198i</v>
      </c>
      <c r="X138" t="str">
        <f t="shared" si="28"/>
        <v>0.778784813138655-1.60035033595269i</v>
      </c>
      <c r="Y138">
        <f t="shared" si="29"/>
        <v>1.77978284713594</v>
      </c>
      <c r="Z138">
        <f t="shared" si="30"/>
        <v>-1.11789861546459</v>
      </c>
      <c r="AA138">
        <f t="shared" si="31"/>
        <v>5.00734033782196</v>
      </c>
      <c r="AB138">
        <f t="shared" si="32"/>
        <v>115.949127410361</v>
      </c>
    </row>
    <row r="139" spans="16:28">
      <c r="P139">
        <v>0.57</v>
      </c>
      <c r="Q139">
        <v>570</v>
      </c>
      <c r="R139">
        <f t="shared" si="22"/>
        <v>3579.6</v>
      </c>
      <c r="S139" t="str">
        <f t="shared" si="23"/>
        <v>1+0.35796i</v>
      </c>
      <c r="T139" t="str">
        <f t="shared" si="24"/>
        <v>1+0.12814968i</v>
      </c>
      <c r="U139" t="str">
        <f t="shared" si="25"/>
        <v>0.611001924i</v>
      </c>
      <c r="V139" t="str">
        <f t="shared" si="26"/>
        <v>1+0.0071592i</v>
      </c>
      <c r="W139" t="str">
        <f t="shared" si="27"/>
        <v>1+0.00354415841584159i</v>
      </c>
      <c r="X139" t="str">
        <f t="shared" si="28"/>
        <v>0.778810329357181-1.56995433984904i</v>
      </c>
      <c r="Y139">
        <f t="shared" si="29"/>
        <v>1.75251309790377</v>
      </c>
      <c r="Z139">
        <f t="shared" si="30"/>
        <v>-1.11029608313994</v>
      </c>
      <c r="AA139">
        <f t="shared" si="31"/>
        <v>4.87322544947665</v>
      </c>
      <c r="AB139">
        <f t="shared" si="32"/>
        <v>116.384720426175</v>
      </c>
    </row>
    <row r="140" spans="16:28">
      <c r="P140">
        <v>0.58</v>
      </c>
      <c r="Q140">
        <v>580</v>
      </c>
      <c r="R140">
        <f t="shared" si="22"/>
        <v>3642.4</v>
      </c>
      <c r="S140" t="str">
        <f t="shared" si="23"/>
        <v>1+0.36424i</v>
      </c>
      <c r="T140" t="str">
        <f t="shared" si="24"/>
        <v>1+0.13039792i</v>
      </c>
      <c r="U140" t="str">
        <f t="shared" si="25"/>
        <v>0.621721256i</v>
      </c>
      <c r="V140" t="str">
        <f t="shared" si="26"/>
        <v>1+0.0072848i</v>
      </c>
      <c r="W140" t="str">
        <f t="shared" si="27"/>
        <v>1+0.00360633663366337i</v>
      </c>
      <c r="X140" t="str">
        <f t="shared" si="28"/>
        <v>0.778836297072663-1.54056614825948i</v>
      </c>
      <c r="Y140">
        <f t="shared" si="29"/>
        <v>1.72624738516845</v>
      </c>
      <c r="Z140">
        <f t="shared" si="30"/>
        <v>-1.10271698901717</v>
      </c>
      <c r="AA140">
        <f t="shared" si="31"/>
        <v>4.74206067480082</v>
      </c>
      <c r="AB140">
        <f t="shared" si="32"/>
        <v>116.818970531942</v>
      </c>
    </row>
    <row r="141" spans="16:28">
      <c r="P141">
        <v>0.59</v>
      </c>
      <c r="Q141">
        <v>590</v>
      </c>
      <c r="R141">
        <f t="shared" si="22"/>
        <v>3705.2</v>
      </c>
      <c r="S141" t="str">
        <f t="shared" si="23"/>
        <v>1+0.37052i</v>
      </c>
      <c r="T141" t="str">
        <f t="shared" si="24"/>
        <v>1+0.13264616i</v>
      </c>
      <c r="U141" t="str">
        <f t="shared" si="25"/>
        <v>0.632440588i</v>
      </c>
      <c r="V141" t="str">
        <f t="shared" si="26"/>
        <v>1+0.0074104i</v>
      </c>
      <c r="W141" t="str">
        <f t="shared" si="27"/>
        <v>1+0.00366851485148515i</v>
      </c>
      <c r="X141" t="str">
        <f t="shared" si="28"/>
        <v>0.778862716278917-1.51213451766457i</v>
      </c>
      <c r="Y141">
        <f t="shared" si="29"/>
        <v>1.70093442857802</v>
      </c>
      <c r="Z141">
        <f t="shared" si="30"/>
        <v>-1.0951615624263</v>
      </c>
      <c r="AA141">
        <f t="shared" si="31"/>
        <v>4.61375143561842</v>
      </c>
      <c r="AB141">
        <f t="shared" si="32"/>
        <v>117.25186458802</v>
      </c>
    </row>
    <row r="142" spans="16:28">
      <c r="P142">
        <v>0.6</v>
      </c>
      <c r="Q142">
        <v>600</v>
      </c>
      <c r="R142">
        <f t="shared" si="22"/>
        <v>3768</v>
      </c>
      <c r="S142" t="str">
        <f t="shared" si="23"/>
        <v>1+0.3768i</v>
      </c>
      <c r="T142" t="str">
        <f t="shared" si="24"/>
        <v>1+0.1348944i</v>
      </c>
      <c r="U142" t="str">
        <f t="shared" si="25"/>
        <v>0.64315992i</v>
      </c>
      <c r="V142" t="str">
        <f t="shared" si="26"/>
        <v>1+0.007536i</v>
      </c>
      <c r="W142" t="str">
        <f t="shared" si="27"/>
        <v>1+0.00373069306930693i</v>
      </c>
      <c r="X142" t="str">
        <f t="shared" si="28"/>
        <v>0.778889586969649-1.4846116207928i</v>
      </c>
      <c r="Y142">
        <f t="shared" si="29"/>
        <v>1.67652636522149</v>
      </c>
      <c r="Z142">
        <f t="shared" si="30"/>
        <v>-1.08763002545978</v>
      </c>
      <c r="AA142">
        <f t="shared" si="31"/>
        <v>4.488207751541</v>
      </c>
      <c r="AB142">
        <f t="shared" si="32"/>
        <v>117.683389869449</v>
      </c>
    </row>
    <row r="143" spans="16:28">
      <c r="P143">
        <v>0.61</v>
      </c>
      <c r="Q143">
        <v>610</v>
      </c>
      <c r="R143">
        <f t="shared" si="22"/>
        <v>3830.8</v>
      </c>
      <c r="S143" t="str">
        <f t="shared" si="23"/>
        <v>1+0.38308i</v>
      </c>
      <c r="T143" t="str">
        <f t="shared" si="24"/>
        <v>1+0.13714264i</v>
      </c>
      <c r="U143" t="str">
        <f t="shared" si="25"/>
        <v>0.653879252i</v>
      </c>
      <c r="V143" t="str">
        <f t="shared" si="26"/>
        <v>1+0.0076616i</v>
      </c>
      <c r="W143" t="str">
        <f t="shared" si="27"/>
        <v>1+0.00379287128712871i</v>
      </c>
      <c r="X143" t="str">
        <f t="shared" si="28"/>
        <v>0.77891690913846-1.45795276660028i</v>
      </c>
      <c r="Y143">
        <f t="shared" si="29"/>
        <v>1.65297846960546</v>
      </c>
      <c r="Z143">
        <f t="shared" si="30"/>
        <v>-1.08012259300358</v>
      </c>
      <c r="AA143">
        <f t="shared" si="31"/>
        <v>4.36534393661424</v>
      </c>
      <c r="AB143">
        <f t="shared" si="32"/>
        <v>118.113534064168</v>
      </c>
    </row>
    <row r="144" spans="16:28">
      <c r="P144">
        <v>0.62</v>
      </c>
      <c r="Q144">
        <v>620</v>
      </c>
      <c r="R144">
        <f t="shared" si="22"/>
        <v>3893.6</v>
      </c>
      <c r="S144" t="str">
        <f t="shared" si="23"/>
        <v>1+0.38936i</v>
      </c>
      <c r="T144" t="str">
        <f t="shared" si="24"/>
        <v>1+0.13939088i</v>
      </c>
      <c r="U144" t="str">
        <f t="shared" si="25"/>
        <v>0.664598584i</v>
      </c>
      <c r="V144" t="str">
        <f t="shared" si="26"/>
        <v>1+0.0077872i</v>
      </c>
      <c r="W144" t="str">
        <f t="shared" si="27"/>
        <v>1+0.0038550495049505i</v>
      </c>
      <c r="X144" t="str">
        <f t="shared" si="28"/>
        <v>0.778944682778842-1.43211614734911i</v>
      </c>
      <c r="Y144">
        <f t="shared" si="29"/>
        <v>1.63024890072881</v>
      </c>
      <c r="Z144">
        <f t="shared" si="30"/>
        <v>-1.07263947277257</v>
      </c>
      <c r="AA144">
        <f t="shared" si="31"/>
        <v>4.2450783207266</v>
      </c>
      <c r="AB144">
        <f t="shared" si="32"/>
        <v>118.542285270994</v>
      </c>
    </row>
    <row r="145" spans="16:28">
      <c r="P145">
        <v>0.63</v>
      </c>
      <c r="Q145">
        <v>630</v>
      </c>
      <c r="R145">
        <f t="shared" si="22"/>
        <v>3956.4</v>
      </c>
      <c r="S145" t="str">
        <f t="shared" si="23"/>
        <v>1+0.39564i</v>
      </c>
      <c r="T145" t="str">
        <f t="shared" si="24"/>
        <v>1+0.14163912i</v>
      </c>
      <c r="U145" t="str">
        <f t="shared" si="25"/>
        <v>0.675317916i</v>
      </c>
      <c r="V145" t="str">
        <f t="shared" si="26"/>
        <v>1+0.0079128i</v>
      </c>
      <c r="W145" t="str">
        <f t="shared" si="27"/>
        <v>1+0.00391722772277228i</v>
      </c>
      <c r="X145" t="str">
        <f t="shared" si="28"/>
        <v>0.77897290788418-1.40706260977361i</v>
      </c>
      <c r="Y145">
        <f t="shared" si="29"/>
        <v>1.60829847324446</v>
      </c>
      <c r="Z145">
        <f t="shared" si="30"/>
        <v>-1.06518086535001</v>
      </c>
      <c r="AA145">
        <f t="shared" si="31"/>
        <v>4.12733299340014</v>
      </c>
      <c r="AB145">
        <f t="shared" si="32"/>
        <v>118.969631997352</v>
      </c>
    </row>
    <row r="146" spans="16:28">
      <c r="P146">
        <v>0.64</v>
      </c>
      <c r="Q146">
        <v>640</v>
      </c>
      <c r="R146">
        <f t="shared" si="22"/>
        <v>4019.2</v>
      </c>
      <c r="S146" t="str">
        <f t="shared" si="23"/>
        <v>1+0.40192i</v>
      </c>
      <c r="T146" t="str">
        <f t="shared" si="24"/>
        <v>1+0.14388736i</v>
      </c>
      <c r="U146" t="str">
        <f t="shared" si="25"/>
        <v>0.686037248i</v>
      </c>
      <c r="V146" t="str">
        <f t="shared" si="26"/>
        <v>1+0.0080384i</v>
      </c>
      <c r="W146" t="str">
        <f t="shared" si="27"/>
        <v>1+0.00397940594059406i</v>
      </c>
      <c r="X146" t="str">
        <f t="shared" si="28"/>
        <v>0.77900158444775-1.38275544769969i</v>
      </c>
      <c r="Y146">
        <f t="shared" si="29"/>
        <v>1.58709045007374</v>
      </c>
      <c r="Z146">
        <f t="shared" si="30"/>
        <v>-1.05774696423097</v>
      </c>
      <c r="AA146">
        <f t="shared" si="31"/>
        <v>4.01203356784468</v>
      </c>
      <c r="AB146">
        <f t="shared" si="32"/>
        <v>119.39556315679</v>
      </c>
    </row>
    <row r="147" spans="16:28">
      <c r="P147">
        <v>0.65</v>
      </c>
      <c r="Q147">
        <v>650</v>
      </c>
      <c r="R147">
        <f t="shared" si="22"/>
        <v>4082</v>
      </c>
      <c r="S147" t="str">
        <f t="shared" si="23"/>
        <v>1+0.4082i</v>
      </c>
      <c r="T147" t="str">
        <f t="shared" si="24"/>
        <v>1+0.1461356i</v>
      </c>
      <c r="U147" t="str">
        <f t="shared" si="25"/>
        <v>0.69675658i</v>
      </c>
      <c r="V147" t="str">
        <f t="shared" si="26"/>
        <v>1+0.008164i</v>
      </c>
      <c r="W147" t="str">
        <f t="shared" si="27"/>
        <v>1+0.00404158415841584i</v>
      </c>
      <c r="X147" t="str">
        <f t="shared" si="28"/>
        <v>0.779030712462724-1.35916021380697i</v>
      </c>
      <c r="Y147">
        <f t="shared" si="29"/>
        <v>1.56659035416282</v>
      </c>
      <c r="Z147">
        <f t="shared" si="30"/>
        <v>-1.05033795586966</v>
      </c>
      <c r="AA147">
        <f t="shared" si="31"/>
        <v>3.89910896338674</v>
      </c>
      <c r="AB147">
        <f t="shared" si="32"/>
        <v>119.820068066271</v>
      </c>
    </row>
    <row r="148" spans="16:28">
      <c r="P148">
        <v>0.66</v>
      </c>
      <c r="Q148">
        <v>660</v>
      </c>
      <c r="R148">
        <f t="shared" si="22"/>
        <v>4144.8</v>
      </c>
      <c r="S148" t="str">
        <f t="shared" si="23"/>
        <v>1+0.41448i</v>
      </c>
      <c r="T148" t="str">
        <f t="shared" si="24"/>
        <v>1+0.14838384i</v>
      </c>
      <c r="U148" t="str">
        <f t="shared" si="25"/>
        <v>0.707475912i</v>
      </c>
      <c r="V148" t="str">
        <f t="shared" si="26"/>
        <v>1+0.0082896i</v>
      </c>
      <c r="W148" t="str">
        <f t="shared" si="27"/>
        <v>1+0.00410376237623762i</v>
      </c>
      <c r="X148" t="str">
        <f t="shared" si="28"/>
        <v>0.779060291922163-1.33624454850359i</v>
      </c>
      <c r="Y148">
        <f t="shared" si="29"/>
        <v>1.54676579735117</v>
      </c>
      <c r="Z148">
        <f t="shared" si="30"/>
        <v>-1.04295401973032</v>
      </c>
      <c r="AA148">
        <f t="shared" si="31"/>
        <v>3.78849120458793</v>
      </c>
      <c r="AB148">
        <f t="shared" si="32"/>
        <v>120.243136443249</v>
      </c>
    </row>
    <row r="149" spans="16:28">
      <c r="P149">
        <v>0.67</v>
      </c>
      <c r="Q149">
        <v>670</v>
      </c>
      <c r="R149">
        <f t="shared" si="22"/>
        <v>4207.6</v>
      </c>
      <c r="S149" t="str">
        <f t="shared" si="23"/>
        <v>1+0.42076i</v>
      </c>
      <c r="T149" t="str">
        <f t="shared" si="24"/>
        <v>1+0.15063208i</v>
      </c>
      <c r="U149" t="str">
        <f t="shared" si="25"/>
        <v>0.718195244i</v>
      </c>
      <c r="V149" t="str">
        <f t="shared" si="26"/>
        <v>1+0.0084152i</v>
      </c>
      <c r="W149" t="str">
        <f t="shared" si="27"/>
        <v>1+0.00416594059405941i</v>
      </c>
      <c r="X149" t="str">
        <f t="shared" si="28"/>
        <v>0.779090322819023-1.31397802412548i</v>
      </c>
      <c r="Y149">
        <f t="shared" si="29"/>
        <v>1.527586324564</v>
      </c>
      <c r="Z149">
        <f t="shared" si="30"/>
        <v>-1.03559532834179</v>
      </c>
      <c r="AA149">
        <f t="shared" si="31"/>
        <v>3.68011523554201</v>
      </c>
      <c r="AB149">
        <f t="shared" si="32"/>
        <v>120.66475840255</v>
      </c>
    </row>
    <row r="150" spans="16:28">
      <c r="P150">
        <v>0.68</v>
      </c>
      <c r="Q150">
        <v>680</v>
      </c>
      <c r="R150">
        <f t="shared" si="22"/>
        <v>4270.4</v>
      </c>
      <c r="S150" t="str">
        <f t="shared" si="23"/>
        <v>1+0.42704i</v>
      </c>
      <c r="T150" t="str">
        <f t="shared" si="24"/>
        <v>1+0.15288032i</v>
      </c>
      <c r="U150" t="str">
        <f t="shared" si="25"/>
        <v>0.728914576i</v>
      </c>
      <c r="V150" t="str">
        <f t="shared" si="26"/>
        <v>1+0.0085408i</v>
      </c>
      <c r="W150" t="str">
        <f t="shared" si="27"/>
        <v>1+0.00422811881188119i</v>
      </c>
      <c r="X150" t="str">
        <f t="shared" si="28"/>
        <v>0.77912080514615-1.29233200288292i</v>
      </c>
      <c r="Y150">
        <f t="shared" si="29"/>
        <v>1.50902327175129</v>
      </c>
      <c r="Z150">
        <f t="shared" si="30"/>
        <v>-1.02826204735536</v>
      </c>
      <c r="AA150">
        <f t="shared" si="31"/>
        <v>3.57391874800002</v>
      </c>
      <c r="AB150">
        <f t="shared" si="32"/>
        <v>121.084924453057</v>
      </c>
    </row>
    <row r="151" spans="16:28">
      <c r="P151">
        <v>0.69</v>
      </c>
      <c r="Q151">
        <v>690</v>
      </c>
      <c r="R151">
        <f t="shared" si="22"/>
        <v>4333.2</v>
      </c>
      <c r="S151" t="str">
        <f t="shared" si="23"/>
        <v>1+0.43332i</v>
      </c>
      <c r="T151" t="str">
        <f t="shared" si="24"/>
        <v>1+0.15512856i</v>
      </c>
      <c r="U151" t="str">
        <f t="shared" si="25"/>
        <v>0.739633908i</v>
      </c>
      <c r="V151" t="str">
        <f t="shared" si="26"/>
        <v>1+0.0086664i</v>
      </c>
      <c r="W151" t="str">
        <f t="shared" si="27"/>
        <v>1+0.00429029702970297i</v>
      </c>
      <c r="X151" t="str">
        <f t="shared" si="28"/>
        <v>0.779151738896285-1.27127950715946i</v>
      </c>
      <c r="Y151">
        <f t="shared" si="29"/>
        <v>1.49104963617872</v>
      </c>
      <c r="Z151">
        <f t="shared" si="30"/>
        <v>-1.02095433560586</v>
      </c>
      <c r="AA151">
        <f t="shared" si="31"/>
        <v>3.46984202210769</v>
      </c>
      <c r="AB151">
        <f t="shared" si="32"/>
        <v>121.503625494201</v>
      </c>
    </row>
    <row r="152" spans="16:28">
      <c r="P152">
        <v>0.7</v>
      </c>
      <c r="Q152">
        <v>700</v>
      </c>
      <c r="R152">
        <f t="shared" si="22"/>
        <v>4396</v>
      </c>
      <c r="S152" t="str">
        <f t="shared" si="23"/>
        <v>1+0.4396i</v>
      </c>
      <c r="T152" t="str">
        <f t="shared" si="24"/>
        <v>1+0.1573768i</v>
      </c>
      <c r="U152" t="str">
        <f t="shared" si="25"/>
        <v>0.75035324i</v>
      </c>
      <c r="V152" t="str">
        <f t="shared" si="26"/>
        <v>1+0.008792i</v>
      </c>
      <c r="W152" t="str">
        <f t="shared" si="27"/>
        <v>1+0.00435247524752475i</v>
      </c>
      <c r="X152" t="str">
        <f t="shared" si="28"/>
        <v>0.779183124062059-1.25079510092813i</v>
      </c>
      <c r="Y152">
        <f t="shared" si="29"/>
        <v>1.47363995783533</v>
      </c>
      <c r="Z152">
        <f t="shared" si="30"/>
        <v>-1.01367234517597</v>
      </c>
      <c r="AA152">
        <f t="shared" si="31"/>
        <v>3.36782777866407</v>
      </c>
      <c r="AB152">
        <f t="shared" si="32"/>
        <v>121.920852812289</v>
      </c>
    </row>
    <row r="153" spans="16:28">
      <c r="P153">
        <v>0.71</v>
      </c>
      <c r="Q153">
        <v>710</v>
      </c>
      <c r="R153">
        <f t="shared" si="22"/>
        <v>4458.8</v>
      </c>
      <c r="S153" t="str">
        <f t="shared" si="23"/>
        <v>1+0.44588i</v>
      </c>
      <c r="T153" t="str">
        <f t="shared" si="24"/>
        <v>1+0.15962504i</v>
      </c>
      <c r="U153" t="str">
        <f t="shared" si="25"/>
        <v>0.761072572i</v>
      </c>
      <c r="V153" t="str">
        <f t="shared" si="26"/>
        <v>1+0.0089176i</v>
      </c>
      <c r="W153" t="str">
        <f t="shared" si="27"/>
        <v>1+0.00441465346534654i</v>
      </c>
      <c r="X153" t="str">
        <f t="shared" si="28"/>
        <v>0.779214960636-1.23085478118878i</v>
      </c>
      <c r="Y153">
        <f t="shared" si="29"/>
        <v>1.45677021086177</v>
      </c>
      <c r="Z153">
        <f t="shared" si="30"/>
        <v>-1.0064162214633</v>
      </c>
      <c r="AA153">
        <f t="shared" si="31"/>
        <v>3.26782104191754</v>
      </c>
      <c r="AB153">
        <f t="shared" si="32"/>
        <v>122.33659807665</v>
      </c>
    </row>
    <row r="154" spans="16:28">
      <c r="P154">
        <v>0.72</v>
      </c>
      <c r="Q154">
        <v>720</v>
      </c>
      <c r="R154">
        <f t="shared" si="22"/>
        <v>4521.6</v>
      </c>
      <c r="S154" t="str">
        <f t="shared" si="23"/>
        <v>1+0.45216i</v>
      </c>
      <c r="T154" t="str">
        <f t="shared" si="24"/>
        <v>1+0.16187328i</v>
      </c>
      <c r="U154" t="str">
        <f t="shared" si="25"/>
        <v>0.771791904i</v>
      </c>
      <c r="V154" t="str">
        <f t="shared" si="26"/>
        <v>1+0.0090432i</v>
      </c>
      <c r="W154" t="str">
        <f t="shared" si="27"/>
        <v>1+0.00447683168316832i</v>
      </c>
      <c r="X154" t="str">
        <f t="shared" si="28"/>
        <v>0.779247248610523-1.21143587845237i</v>
      </c>
      <c r="Y154">
        <f t="shared" si="29"/>
        <v>1.44041770402503</v>
      </c>
      <c r="Z154">
        <f t="shared" si="30"/>
        <v>-0.999186103250407</v>
      </c>
      <c r="AA154">
        <f t="shared" si="31"/>
        <v>3.16976901201226</v>
      </c>
      <c r="AB154">
        <f t="shared" si="32"/>
        <v>122.750853335629</v>
      </c>
    </row>
    <row r="155" spans="16:28">
      <c r="P155">
        <v>0.73</v>
      </c>
      <c r="Q155">
        <v>730</v>
      </c>
      <c r="R155">
        <f t="shared" si="22"/>
        <v>4584.4</v>
      </c>
      <c r="S155" t="str">
        <f t="shared" si="23"/>
        <v>1+0.45844i</v>
      </c>
      <c r="T155" t="str">
        <f t="shared" si="24"/>
        <v>1+0.16412152i</v>
      </c>
      <c r="U155" t="str">
        <f t="shared" si="25"/>
        <v>0.782511236i</v>
      </c>
      <c r="V155" t="str">
        <f t="shared" si="26"/>
        <v>1+0.0091688i</v>
      </c>
      <c r="W155" t="str">
        <f t="shared" si="27"/>
        <v>1+0.0045390099009901i</v>
      </c>
      <c r="X155" t="str">
        <f t="shared" si="28"/>
        <v>0.779279987977937-1.19251696540454i</v>
      </c>
      <c r="Y155">
        <f t="shared" si="29"/>
        <v>1.42456098937201</v>
      </c>
      <c r="Z155">
        <f t="shared" si="30"/>
        <v>-0.99198212277743</v>
      </c>
      <c r="AA155">
        <f t="shared" si="31"/>
        <v>3.07362094628296</v>
      </c>
      <c r="AB155">
        <f t="shared" si="32"/>
        <v>123.163611012425</v>
      </c>
    </row>
    <row r="156" spans="16:28">
      <c r="P156">
        <v>0.74</v>
      </c>
      <c r="Q156">
        <v>740</v>
      </c>
      <c r="R156">
        <f t="shared" si="22"/>
        <v>4647.2</v>
      </c>
      <c r="S156" t="str">
        <f t="shared" si="23"/>
        <v>1+0.46472i</v>
      </c>
      <c r="T156" t="str">
        <f t="shared" si="24"/>
        <v>1+0.16636976i</v>
      </c>
      <c r="U156" t="str">
        <f t="shared" si="25"/>
        <v>0.793230568i</v>
      </c>
      <c r="V156" t="str">
        <f t="shared" si="26"/>
        <v>1+0.0092944i</v>
      </c>
      <c r="W156" t="str">
        <f t="shared" si="27"/>
        <v>1+0.00460118811881188i</v>
      </c>
      <c r="X156" t="str">
        <f t="shared" si="28"/>
        <v>0.779313178730449-1.17407777297493i</v>
      </c>
      <c r="Y156">
        <f t="shared" si="29"/>
        <v>1.40917977828832</v>
      </c>
      <c r="Z156">
        <f t="shared" si="30"/>
        <v>-0.984804405817199</v>
      </c>
      <c r="AA156">
        <f t="shared" si="31"/>
        <v>2.97932804867391</v>
      </c>
      <c r="AB156">
        <f t="shared" si="32"/>
        <v>123.574863900786</v>
      </c>
    </row>
    <row r="157" spans="16:28">
      <c r="P157">
        <v>0.75</v>
      </c>
      <c r="Q157">
        <v>750</v>
      </c>
      <c r="R157">
        <f t="shared" si="22"/>
        <v>4710</v>
      </c>
      <c r="S157" t="str">
        <f t="shared" si="23"/>
        <v>1+0.471i</v>
      </c>
      <c r="T157" t="str">
        <f t="shared" si="24"/>
        <v>1+0.168618i</v>
      </c>
      <c r="U157" t="str">
        <f t="shared" si="25"/>
        <v>0.8039499i</v>
      </c>
      <c r="V157" t="str">
        <f t="shared" si="26"/>
        <v>1+0.00942i</v>
      </c>
      <c r="W157" t="str">
        <f t="shared" si="27"/>
        <v>1+0.00466336633663366i</v>
      </c>
      <c r="X157" t="str">
        <f t="shared" si="28"/>
        <v>0.77934682086015-1.15609911312089i</v>
      </c>
      <c r="Y157">
        <f t="shared" si="29"/>
        <v>1.39425486427114</v>
      </c>
      <c r="Z157">
        <f t="shared" si="30"/>
        <v>-0.977653071752766</v>
      </c>
      <c r="AA157">
        <f t="shared" si="31"/>
        <v>2.88684336662401</v>
      </c>
      <c r="AB157">
        <f t="shared" si="32"/>
        <v>123.984605160566</v>
      </c>
    </row>
    <row r="158" spans="16:28">
      <c r="P158">
        <v>0.76</v>
      </c>
      <c r="Q158">
        <v>760</v>
      </c>
      <c r="R158">
        <f t="shared" si="22"/>
        <v>4772.8</v>
      </c>
      <c r="S158" t="str">
        <f t="shared" si="23"/>
        <v>1+0.47728i</v>
      </c>
      <c r="T158" t="str">
        <f t="shared" si="24"/>
        <v>1+0.17086624i</v>
      </c>
      <c r="U158" t="str">
        <f t="shared" si="25"/>
        <v>0.814669232i</v>
      </c>
      <c r="V158" t="str">
        <f t="shared" si="26"/>
        <v>1+0.0095456i</v>
      </c>
      <c r="W158" t="str">
        <f t="shared" si="27"/>
        <v>1+0.00472554455445545i</v>
      </c>
      <c r="X158" t="str">
        <f t="shared" si="28"/>
        <v>0.779380914359029-1.13856280770723i</v>
      </c>
      <c r="Y158">
        <f t="shared" si="29"/>
        <v>1.37976805179758</v>
      </c>
      <c r="Z158">
        <f t="shared" si="30"/>
        <v>-0.970528233657127</v>
      </c>
      <c r="AA158">
        <f t="shared" si="31"/>
        <v>2.79612169482273</v>
      </c>
      <c r="AB158">
        <f t="shared" si="32"/>
        <v>124.39282831316</v>
      </c>
    </row>
    <row r="159" spans="16:28">
      <c r="P159">
        <v>0.77</v>
      </c>
      <c r="Q159">
        <v>770</v>
      </c>
      <c r="R159">
        <f t="shared" si="22"/>
        <v>4835.6</v>
      </c>
      <c r="S159" t="str">
        <f t="shared" si="23"/>
        <v>1+0.48356i</v>
      </c>
      <c r="T159" t="str">
        <f t="shared" si="24"/>
        <v>1+0.17311448i</v>
      </c>
      <c r="U159" t="str">
        <f t="shared" si="25"/>
        <v>0.825388564i</v>
      </c>
      <c r="V159" t="str">
        <f t="shared" si="26"/>
        <v>1+0.0096712i</v>
      </c>
      <c r="W159" t="str">
        <f t="shared" si="27"/>
        <v>1+0.00478772277227723i</v>
      </c>
      <c r="X159" t="str">
        <f t="shared" si="28"/>
        <v>0.779415459218967-1.12145162292786i</v>
      </c>
      <c r="Y159">
        <f t="shared" si="29"/>
        <v>1.36570209073467</v>
      </c>
      <c r="Z159">
        <f t="shared" si="30"/>
        <v>-0.963429998375064</v>
      </c>
      <c r="AA159">
        <f t="shared" si="31"/>
        <v>2.70711948529543</v>
      </c>
      <c r="AB159">
        <f t="shared" si="32"/>
        <v>124.799527236813</v>
      </c>
    </row>
    <row r="160" spans="16:28">
      <c r="P160">
        <v>0.78</v>
      </c>
      <c r="Q160">
        <v>780</v>
      </c>
      <c r="R160">
        <f t="shared" si="22"/>
        <v>4898.4</v>
      </c>
      <c r="S160" t="str">
        <f t="shared" si="23"/>
        <v>1+0.48984i</v>
      </c>
      <c r="T160" t="str">
        <f t="shared" si="24"/>
        <v>1+0.17536272i</v>
      </c>
      <c r="U160" t="str">
        <f t="shared" si="25"/>
        <v>0.836107896i</v>
      </c>
      <c r="V160" t="str">
        <f t="shared" si="26"/>
        <v>1+0.0097968i</v>
      </c>
      <c r="W160" t="str">
        <f t="shared" si="27"/>
        <v>1+0.00484990099009901i</v>
      </c>
      <c r="X160" t="str">
        <f t="shared" si="28"/>
        <v>0.779450455431737-1.1047492087718i</v>
      </c>
      <c r="Y160">
        <f t="shared" si="29"/>
        <v>1.35204061579328</v>
      </c>
      <c r="Z160">
        <f t="shared" si="30"/>
        <v>-0.956358466606892</v>
      </c>
      <c r="AA160">
        <f t="shared" si="31"/>
        <v>2.61979476332463</v>
      </c>
      <c r="AB160">
        <f t="shared" si="32"/>
        <v>125.204696161822</v>
      </c>
    </row>
    <row r="161" spans="16:28">
      <c r="P161">
        <v>0.79</v>
      </c>
      <c r="Q161">
        <v>790</v>
      </c>
      <c r="R161">
        <f t="shared" si="22"/>
        <v>4961.2</v>
      </c>
      <c r="S161" t="str">
        <f t="shared" si="23"/>
        <v>1+0.49612i</v>
      </c>
      <c r="T161" t="str">
        <f t="shared" si="24"/>
        <v>1+0.17761096i</v>
      </c>
      <c r="U161" t="str">
        <f t="shared" si="25"/>
        <v>0.846827228i</v>
      </c>
      <c r="V161" t="str">
        <f t="shared" si="26"/>
        <v>1+0.0099224i</v>
      </c>
      <c r="W161" t="str">
        <f t="shared" si="27"/>
        <v>1+0.00491207920792079i</v>
      </c>
      <c r="X161" t="str">
        <f t="shared" si="28"/>
        <v>0.779485902989003-1.08844004308683i</v>
      </c>
      <c r="Y161">
        <f t="shared" si="29"/>
        <v>1.33876809057934</v>
      </c>
      <c r="Z161">
        <f t="shared" si="30"/>
        <v>-0.949313732994062</v>
      </c>
      <c r="AA161">
        <f t="shared" si="31"/>
        <v>2.5341070487601</v>
      </c>
      <c r="AB161">
        <f t="shared" si="32"/>
        <v>125.608329665631</v>
      </c>
    </row>
    <row r="162" spans="16:28">
      <c r="P162">
        <v>0.8</v>
      </c>
      <c r="Q162">
        <v>800</v>
      </c>
      <c r="R162">
        <f t="shared" si="22"/>
        <v>5024</v>
      </c>
      <c r="S162" t="str">
        <f t="shared" si="23"/>
        <v>1+0.5024i</v>
      </c>
      <c r="T162" t="str">
        <f t="shared" si="24"/>
        <v>1+0.1798592i</v>
      </c>
      <c r="U162" t="str">
        <f t="shared" si="25"/>
        <v>0.85754656i</v>
      </c>
      <c r="V162" t="str">
        <f t="shared" si="26"/>
        <v>1+0.010048i</v>
      </c>
      <c r="W162" t="str">
        <f t="shared" si="27"/>
        <v>1+0.00497425742574258i</v>
      </c>
      <c r="X162" t="str">
        <f t="shared" si="28"/>
        <v>0.779521801882324-1.07250937983833i</v>
      </c>
      <c r="Y162">
        <f t="shared" si="29"/>
        <v>1.32586975583994</v>
      </c>
      <c r="Z162">
        <f t="shared" si="30"/>
        <v>-0.942295886206431</v>
      </c>
      <c r="AA162">
        <f t="shared" si="31"/>
        <v>2.45001728230775</v>
      </c>
      <c r="AB162">
        <f t="shared" si="32"/>
        <v>126.010422667832</v>
      </c>
    </row>
    <row r="163" spans="16:28">
      <c r="P163">
        <v>0.81</v>
      </c>
      <c r="Q163">
        <v>810</v>
      </c>
      <c r="R163">
        <f t="shared" si="22"/>
        <v>5086.8</v>
      </c>
      <c r="S163" t="str">
        <f t="shared" si="23"/>
        <v>1+0.50868i</v>
      </c>
      <c r="T163" t="str">
        <f t="shared" si="24"/>
        <v>1+0.18210744i</v>
      </c>
      <c r="U163" t="str">
        <f t="shared" si="25"/>
        <v>0.868265892i</v>
      </c>
      <c r="V163" t="str">
        <f t="shared" si="26"/>
        <v>1+0.0101736i</v>
      </c>
      <c r="W163" t="str">
        <f t="shared" si="27"/>
        <v>1+0.00503643564356436i</v>
      </c>
      <c r="X163" t="str">
        <f t="shared" si="28"/>
        <v>0.779558152103149-1.05694320120071i</v>
      </c>
      <c r="Y163">
        <f t="shared" si="29"/>
        <v>1.31333158154172</v>
      </c>
      <c r="Z163">
        <f t="shared" si="30"/>
        <v>-0.935305009031039</v>
      </c>
      <c r="AA163">
        <f t="shared" si="31"/>
        <v>2.36748775642375</v>
      </c>
      <c r="AB163">
        <f t="shared" si="32"/>
        <v>126.410970425076</v>
      </c>
    </row>
    <row r="164" spans="16:28">
      <c r="P164">
        <v>0.82</v>
      </c>
      <c r="Q164">
        <v>820</v>
      </c>
      <c r="R164">
        <f t="shared" si="22"/>
        <v>5149.6</v>
      </c>
      <c r="S164" t="str">
        <f t="shared" si="23"/>
        <v>1+0.51496i</v>
      </c>
      <c r="T164" t="str">
        <f t="shared" si="24"/>
        <v>1+0.18435568i</v>
      </c>
      <c r="U164" t="str">
        <f t="shared" si="25"/>
        <v>0.878985224i</v>
      </c>
      <c r="V164" t="str">
        <f t="shared" si="26"/>
        <v>1+0.0102992i</v>
      </c>
      <c r="W164" t="str">
        <f t="shared" si="27"/>
        <v>1+0.00509861386138614i</v>
      </c>
      <c r="X164" t="str">
        <f t="shared" si="28"/>
        <v>0.779594953642824-1.04172817315453i</v>
      </c>
      <c r="Y164">
        <f t="shared" si="29"/>
        <v>1.30114022245461</v>
      </c>
      <c r="Z164">
        <f t="shared" si="30"/>
        <v>-0.928341178462387</v>
      </c>
      <c r="AA164">
        <f t="shared" si="31"/>
        <v>2.28648205047402</v>
      </c>
      <c r="AB164">
        <f t="shared" si="32"/>
        <v>126.809968525904</v>
      </c>
    </row>
    <row r="165" spans="16:28">
      <c r="P165">
        <v>0.83</v>
      </c>
      <c r="Q165">
        <v>830</v>
      </c>
      <c r="R165">
        <f t="shared" si="22"/>
        <v>5212.4</v>
      </c>
      <c r="S165" t="str">
        <f t="shared" si="23"/>
        <v>1+0.52124i</v>
      </c>
      <c r="T165" t="str">
        <f t="shared" si="24"/>
        <v>1+0.18660392i</v>
      </c>
      <c r="U165" t="str">
        <f t="shared" si="25"/>
        <v>0.889704556i</v>
      </c>
      <c r="V165" t="str">
        <f t="shared" si="26"/>
        <v>1+0.0104248i</v>
      </c>
      <c r="W165" t="str">
        <f t="shared" si="27"/>
        <v>1+0.00516079207920792i</v>
      </c>
      <c r="X165" t="str">
        <f t="shared" si="28"/>
        <v>0.779632206492582-1.02685160429326i</v>
      </c>
      <c r="Y165">
        <f t="shared" si="29"/>
        <v>1.28928297694499</v>
      </c>
      <c r="Z165">
        <f t="shared" si="30"/>
        <v>-0.921404465793919</v>
      </c>
      <c r="AA165">
        <f t="shared" si="31"/>
        <v>2.20696496984465</v>
      </c>
      <c r="AB165">
        <f t="shared" si="32"/>
        <v>127.207412885502</v>
      </c>
    </row>
    <row r="166" spans="16:28">
      <c r="P166">
        <v>0.84</v>
      </c>
      <c r="Q166">
        <v>840</v>
      </c>
      <c r="R166">
        <f t="shared" si="22"/>
        <v>5275.2</v>
      </c>
      <c r="S166" t="str">
        <f t="shared" si="23"/>
        <v>1+0.52752i</v>
      </c>
      <c r="T166" t="str">
        <f t="shared" si="24"/>
        <v>1+0.18885216i</v>
      </c>
      <c r="U166" t="str">
        <f t="shared" si="25"/>
        <v>0.900423888i</v>
      </c>
      <c r="V166" t="str">
        <f t="shared" si="26"/>
        <v>1+0.0105504i</v>
      </c>
      <c r="W166" t="str">
        <f t="shared" si="27"/>
        <v>1+0.0052229702970297i</v>
      </c>
      <c r="X166" t="str">
        <f t="shared" si="28"/>
        <v>0.779669910643553-1.01230140757255i</v>
      </c>
      <c r="Y166">
        <f t="shared" si="29"/>
        <v>1.2777477487111</v>
      </c>
      <c r="Z166">
        <f t="shared" si="30"/>
        <v>-0.914494936710721</v>
      </c>
      <c r="AA166">
        <f t="shared" si="31"/>
        <v>2.12890248871913</v>
      </c>
      <c r="AB166">
        <f t="shared" si="32"/>
        <v>127.603299740392</v>
      </c>
    </row>
    <row r="167" spans="16:28">
      <c r="P167">
        <v>0.85</v>
      </c>
      <c r="Q167">
        <v>850</v>
      </c>
      <c r="R167">
        <f t="shared" si="22"/>
        <v>5338</v>
      </c>
      <c r="S167" t="str">
        <f t="shared" si="23"/>
        <v>1+0.5338i</v>
      </c>
      <c r="T167" t="str">
        <f t="shared" si="24"/>
        <v>1+0.1911004i</v>
      </c>
      <c r="U167" t="str">
        <f t="shared" si="25"/>
        <v>0.91114322i</v>
      </c>
      <c r="V167" t="str">
        <f t="shared" si="26"/>
        <v>1+0.010676i</v>
      </c>
      <c r="W167" t="str">
        <f t="shared" si="27"/>
        <v>1+0.00528514851485149i</v>
      </c>
      <c r="X167" t="str">
        <f t="shared" si="28"/>
        <v>0.779708066086756-0.998066064759542i</v>
      </c>
      <c r="Y167">
        <f t="shared" si="29"/>
        <v>1.26652301121825</v>
      </c>
      <c r="Z167">
        <f t="shared" si="30"/>
        <v>-0.907612651383274</v>
      </c>
      <c r="AA167">
        <f t="shared" si="31"/>
        <v>2.05226169625927</v>
      </c>
      <c r="AB167">
        <f t="shared" si="32"/>
        <v>127.99762564306</v>
      </c>
    </row>
    <row r="168" spans="16:28">
      <c r="P168">
        <v>0.86</v>
      </c>
      <c r="Q168">
        <v>860</v>
      </c>
      <c r="R168">
        <f t="shared" si="22"/>
        <v>5400.8</v>
      </c>
      <c r="S168" t="str">
        <f t="shared" si="23"/>
        <v>1+0.54008i</v>
      </c>
      <c r="T168" t="str">
        <f t="shared" si="24"/>
        <v>1+0.19334864i</v>
      </c>
      <c r="U168" t="str">
        <f t="shared" si="25"/>
        <v>0.921862552i</v>
      </c>
      <c r="V168" t="str">
        <f t="shared" si="26"/>
        <v>1+0.0108016i</v>
      </c>
      <c r="W168" t="str">
        <f t="shared" si="27"/>
        <v>1+0.00534732673267327i</v>
      </c>
      <c r="X168" t="str">
        <f t="shared" si="28"/>
        <v>0.779746672813105-0.984134593362375i</v>
      </c>
      <c r="Y168">
        <f t="shared" si="29"/>
        <v>1.255597774614</v>
      </c>
      <c r="Z168">
        <f t="shared" si="30"/>
        <v>-0.900757664562091</v>
      </c>
      <c r="AA168">
        <f t="shared" si="31"/>
        <v>1.97701074594851</v>
      </c>
      <c r="AB168">
        <f t="shared" si="32"/>
        <v>128.390387456531</v>
      </c>
    </row>
    <row r="169" spans="16:28">
      <c r="P169">
        <v>0.87</v>
      </c>
      <c r="Q169">
        <v>870</v>
      </c>
      <c r="R169">
        <f t="shared" si="22"/>
        <v>5463.6</v>
      </c>
      <c r="S169" t="str">
        <f t="shared" si="23"/>
        <v>1+0.54636i</v>
      </c>
      <c r="T169" t="str">
        <f t="shared" si="24"/>
        <v>1+0.19559688i</v>
      </c>
      <c r="U169" t="str">
        <f t="shared" si="25"/>
        <v>0.932581884i</v>
      </c>
      <c r="V169" t="str">
        <f t="shared" si="26"/>
        <v>1+0.0109272i</v>
      </c>
      <c r="W169" t="str">
        <f t="shared" si="27"/>
        <v>1+0.00540950495049505i</v>
      </c>
      <c r="X169" t="str">
        <f t="shared" si="28"/>
        <v>0.779785730813408-0.970496515840518i</v>
      </c>
      <c r="Y169">
        <f t="shared" si="29"/>
        <v>1.244961554924</v>
      </c>
      <c r="Z169">
        <f t="shared" si="30"/>
        <v>-0.893930025673213</v>
      </c>
      <c r="AA169">
        <f t="shared" si="31"/>
        <v>1.90311880787754</v>
      </c>
      <c r="AB169">
        <f t="shared" si="32"/>
        <v>128.781582348904</v>
      </c>
    </row>
    <row r="170" spans="16:28">
      <c r="P170">
        <v>0.88</v>
      </c>
      <c r="Q170">
        <v>880</v>
      </c>
      <c r="R170">
        <f t="shared" si="22"/>
        <v>5526.4</v>
      </c>
      <c r="S170" t="str">
        <f t="shared" si="23"/>
        <v>1+0.55264i</v>
      </c>
      <c r="T170" t="str">
        <f t="shared" si="24"/>
        <v>1+0.19784512i</v>
      </c>
      <c r="U170" t="str">
        <f t="shared" si="25"/>
        <v>0.943301216i</v>
      </c>
      <c r="V170" t="str">
        <f t="shared" si="26"/>
        <v>1+0.0110528i</v>
      </c>
      <c r="W170" t="str">
        <f t="shared" si="27"/>
        <v>1+0.00547168316831683i</v>
      </c>
      <c r="X170" t="str">
        <f t="shared" si="28"/>
        <v>0.77982524007836-0.957141830914336i</v>
      </c>
      <c r="Y170">
        <f t="shared" si="29"/>
        <v>1.23460434534685</v>
      </c>
      <c r="Z170">
        <f t="shared" si="30"/>
        <v>-0.887129778914383</v>
      </c>
      <c r="AA170">
        <f t="shared" si="31"/>
        <v>1.83055602376772</v>
      </c>
      <c r="AB170">
        <f t="shared" si="32"/>
        <v>129.171207787832</v>
      </c>
    </row>
    <row r="171" spans="16:28">
      <c r="P171">
        <v>0.89</v>
      </c>
      <c r="Q171">
        <v>890</v>
      </c>
      <c r="R171">
        <f t="shared" si="22"/>
        <v>5589.2</v>
      </c>
      <c r="S171" t="str">
        <f t="shared" si="23"/>
        <v>1+0.55892i</v>
      </c>
      <c r="T171" t="str">
        <f t="shared" si="24"/>
        <v>1+0.20009336i</v>
      </c>
      <c r="U171" t="str">
        <f t="shared" si="25"/>
        <v>0.954020548i</v>
      </c>
      <c r="V171" t="str">
        <f t="shared" si="26"/>
        <v>1+0.0111784i</v>
      </c>
      <c r="W171" t="str">
        <f t="shared" si="27"/>
        <v>1+0.00553386138613861i</v>
      </c>
      <c r="X171" t="str">
        <f t="shared" si="28"/>
        <v>0.779865200598556-0.944060986808858i</v>
      </c>
      <c r="Y171">
        <f t="shared" si="29"/>
        <v>1.22451658948303</v>
      </c>
      <c r="Z171">
        <f t="shared" si="30"/>
        <v>-0.880356963351816</v>
      </c>
      <c r="AA171">
        <f t="shared" si="31"/>
        <v>1.75929346454551</v>
      </c>
      <c r="AB171">
        <f t="shared" si="32"/>
        <v>129.559261534988</v>
      </c>
    </row>
    <row r="172" spans="16:28">
      <c r="P172">
        <v>0.9</v>
      </c>
      <c r="Q172">
        <v>900</v>
      </c>
      <c r="R172">
        <f t="shared" si="22"/>
        <v>5652</v>
      </c>
      <c r="S172" t="str">
        <f t="shared" si="23"/>
        <v>1+0.5652i</v>
      </c>
      <c r="T172" t="str">
        <f t="shared" si="24"/>
        <v>1+0.2023416i</v>
      </c>
      <c r="U172" t="str">
        <f t="shared" si="25"/>
        <v>0.96473988i</v>
      </c>
      <c r="V172" t="str">
        <f t="shared" si="26"/>
        <v>1+0.011304i</v>
      </c>
      <c r="W172" t="str">
        <f t="shared" si="27"/>
        <v>1+0.0055960396039604i</v>
      </c>
      <c r="X172" t="str">
        <f t="shared" si="28"/>
        <v>0.779905612364478-0.9312448562813i</v>
      </c>
      <c r="Y172">
        <f t="shared" si="29"/>
        <v>1.21468915634741</v>
      </c>
      <c r="Z172">
        <f t="shared" si="30"/>
        <v>-0.873611613017462</v>
      </c>
      <c r="AA172">
        <f t="shared" si="31"/>
        <v>1.68930309029494</v>
      </c>
      <c r="AB172">
        <f t="shared" si="32"/>
        <v>129.945741640483</v>
      </c>
    </row>
    <row r="173" spans="16:28">
      <c r="P173">
        <v>0.91</v>
      </c>
      <c r="Q173">
        <v>910</v>
      </c>
      <c r="R173">
        <f t="shared" si="22"/>
        <v>5714.8</v>
      </c>
      <c r="S173" t="str">
        <f t="shared" si="23"/>
        <v>1+0.57148i</v>
      </c>
      <c r="T173" t="str">
        <f t="shared" si="24"/>
        <v>1+0.20458984i</v>
      </c>
      <c r="U173" t="str">
        <f t="shared" si="25"/>
        <v>0.975459212i</v>
      </c>
      <c r="V173" t="str">
        <f t="shared" si="26"/>
        <v>1+0.0114296i</v>
      </c>
      <c r="W173" t="str">
        <f t="shared" si="27"/>
        <v>1+0.00565821782178218i</v>
      </c>
      <c r="X173" t="str">
        <f t="shared" si="28"/>
        <v>0.779946475366502-0.918684713295119i</v>
      </c>
      <c r="Y173">
        <f t="shared" si="29"/>
        <v>1.20511331702822</v>
      </c>
      <c r="Z173">
        <f t="shared" si="30"/>
        <v>-0.866893757006648</v>
      </c>
      <c r="AA173">
        <f t="shared" si="31"/>
        <v>1.62055771242917</v>
      </c>
      <c r="AB173">
        <f t="shared" si="32"/>
        <v>130.33064643728</v>
      </c>
    </row>
    <row r="174" spans="16:28">
      <c r="P174">
        <v>0.92</v>
      </c>
      <c r="Q174">
        <v>920</v>
      </c>
      <c r="R174">
        <f t="shared" si="22"/>
        <v>5777.6</v>
      </c>
      <c r="S174" t="str">
        <f t="shared" si="23"/>
        <v>1+0.57776i</v>
      </c>
      <c r="T174" t="str">
        <f t="shared" si="24"/>
        <v>1+0.20683808i</v>
      </c>
      <c r="U174" t="str">
        <f t="shared" si="25"/>
        <v>0.986178544i</v>
      </c>
      <c r="V174" t="str">
        <f t="shared" si="26"/>
        <v>1+0.0115552i</v>
      </c>
      <c r="W174" t="str">
        <f t="shared" si="27"/>
        <v>1+0.00572039603960396i</v>
      </c>
      <c r="X174" t="str">
        <f t="shared" si="28"/>
        <v>0.779987789594899-0.906372211215325i</v>
      </c>
      <c r="Y174">
        <f t="shared" si="29"/>
        <v>1.19578072286707</v>
      </c>
      <c r="Z174">
        <f t="shared" si="30"/>
        <v>-0.860203419576002</v>
      </c>
      <c r="AA174">
        <f t="shared" si="31"/>
        <v>1.55303095793384</v>
      </c>
      <c r="AB174">
        <f t="shared" si="32"/>
        <v>130.713974535574</v>
      </c>
    </row>
    <row r="175" spans="16:28">
      <c r="P175">
        <v>0.93</v>
      </c>
      <c r="Q175">
        <v>930</v>
      </c>
      <c r="R175">
        <f t="shared" si="22"/>
        <v>5840.4</v>
      </c>
      <c r="S175" t="str">
        <f t="shared" si="23"/>
        <v>1+0.58404i</v>
      </c>
      <c r="T175" t="str">
        <f t="shared" si="24"/>
        <v>1+0.20908632i</v>
      </c>
      <c r="U175" t="str">
        <f t="shared" si="25"/>
        <v>0.996897876i</v>
      </c>
      <c r="V175" t="str">
        <f t="shared" si="26"/>
        <v>1+0.0116808i</v>
      </c>
      <c r="W175" t="str">
        <f t="shared" si="27"/>
        <v>1+0.00578257425742574i</v>
      </c>
      <c r="X175" t="str">
        <f t="shared" si="28"/>
        <v>0.780029555039828-0.894299362410548i</v>
      </c>
      <c r="Y175">
        <f t="shared" si="29"/>
        <v>1.18668338504571</v>
      </c>
      <c r="Z175">
        <f t="shared" si="30"/>
        <v>-0.853540620241584</v>
      </c>
      <c r="AA175">
        <f t="shared" si="31"/>
        <v>1.4866972355466</v>
      </c>
      <c r="AB175">
        <f t="shared" si="32"/>
        <v>131.095724817179</v>
      </c>
    </row>
    <row r="176" spans="16:28">
      <c r="P176">
        <v>0.94</v>
      </c>
      <c r="Q176">
        <v>940</v>
      </c>
      <c r="R176">
        <f t="shared" si="22"/>
        <v>5903.2</v>
      </c>
      <c r="S176" t="str">
        <f t="shared" si="23"/>
        <v>1+0.59032i</v>
      </c>
      <c r="T176" t="str">
        <f t="shared" si="24"/>
        <v>1+0.21133456i</v>
      </c>
      <c r="U176" t="str">
        <f t="shared" si="25"/>
        <v>1.007617208i</v>
      </c>
      <c r="V176" t="str">
        <f t="shared" si="26"/>
        <v>1+0.0118064i</v>
      </c>
      <c r="W176" t="str">
        <f t="shared" si="27"/>
        <v>1+0.00584475247524753i</v>
      </c>
      <c r="X176" t="str">
        <f t="shared" si="28"/>
        <v>0.780071771691345-0.882458519157097i</v>
      </c>
      <c r="Y176">
        <f t="shared" si="29"/>
        <v>1.17781365547467</v>
      </c>
      <c r="Z176">
        <f t="shared" si="30"/>
        <v>-0.846905373877088</v>
      </c>
      <c r="AA176">
        <f t="shared" si="31"/>
        <v>1.42153170374702</v>
      </c>
      <c r="AB176">
        <f t="shared" si="32"/>
        <v>131.475896429894</v>
      </c>
    </row>
    <row r="177" spans="16:28">
      <c r="P177">
        <v>0.95</v>
      </c>
      <c r="Q177">
        <v>950</v>
      </c>
      <c r="R177">
        <f t="shared" si="22"/>
        <v>5966</v>
      </c>
      <c r="S177" t="str">
        <f t="shared" si="23"/>
        <v>1+0.5966i</v>
      </c>
      <c r="T177" t="str">
        <f t="shared" si="24"/>
        <v>1+0.2135828i</v>
      </c>
      <c r="U177" t="str">
        <f t="shared" si="25"/>
        <v>1.01833654i</v>
      </c>
      <c r="V177" t="str">
        <f t="shared" si="26"/>
        <v>1+0.011932i</v>
      </c>
      <c r="W177" t="str">
        <f t="shared" si="27"/>
        <v>1+0.00590693069306931i</v>
      </c>
      <c r="X177" t="str">
        <f t="shared" si="28"/>
        <v>0.780114439539398-0.870842355749091i</v>
      </c>
      <c r="Y177">
        <f t="shared" si="29"/>
        <v>1.16916420888791</v>
      </c>
      <c r="Z177">
        <f t="shared" si="30"/>
        <v>-0.840297690812077</v>
      </c>
      <c r="AA177">
        <f t="shared" si="31"/>
        <v>1.35751024044082</v>
      </c>
      <c r="AB177">
        <f t="shared" si="32"/>
        <v>131.854488781879</v>
      </c>
    </row>
    <row r="178" spans="16:28">
      <c r="P178">
        <v>0.96</v>
      </c>
      <c r="Q178">
        <v>960</v>
      </c>
      <c r="R178">
        <f t="shared" si="22"/>
        <v>6028.8</v>
      </c>
      <c r="S178" t="str">
        <f t="shared" si="23"/>
        <v>1+0.60288i</v>
      </c>
      <c r="T178" t="str">
        <f t="shared" si="24"/>
        <v>1+0.21583104i</v>
      </c>
      <c r="U178" t="str">
        <f t="shared" si="25"/>
        <v>1.029055872i</v>
      </c>
      <c r="V178" t="str">
        <f t="shared" si="26"/>
        <v>1+0.0120576i</v>
      </c>
      <c r="W178" t="str">
        <f t="shared" si="27"/>
        <v>1+0.00596910891089109i</v>
      </c>
      <c r="X178" t="str">
        <f t="shared" si="28"/>
        <v>0.780157558573826-0.859443851726688i</v>
      </c>
      <c r="Y178">
        <f t="shared" si="29"/>
        <v>1.16072802605549</v>
      </c>
      <c r="Z178">
        <f t="shared" si="30"/>
        <v>-0.833717576930122</v>
      </c>
      <c r="AA178">
        <f t="shared" si="31"/>
        <v>1.2946094142305</v>
      </c>
      <c r="AB178">
        <f t="shared" si="32"/>
        <v>132.23150153603</v>
      </c>
    </row>
    <row r="179" spans="16:28">
      <c r="P179">
        <v>0.97</v>
      </c>
      <c r="Q179">
        <v>970</v>
      </c>
      <c r="R179">
        <f t="shared" si="22"/>
        <v>6091.6</v>
      </c>
      <c r="S179" t="str">
        <f t="shared" si="23"/>
        <v>1+0.60916i</v>
      </c>
      <c r="T179" t="str">
        <f t="shared" si="24"/>
        <v>1+0.21807928i</v>
      </c>
      <c r="U179" t="str">
        <f t="shared" si="25"/>
        <v>1.039775204i</v>
      </c>
      <c r="V179" t="str">
        <f t="shared" si="26"/>
        <v>1+0.0121832i</v>
      </c>
      <c r="W179" t="str">
        <f t="shared" si="27"/>
        <v>1+0.00603128712871287i</v>
      </c>
      <c r="X179" t="str">
        <f t="shared" si="28"/>
        <v>0.78020112878436-0.848256276141755i</v>
      </c>
      <c r="Y179">
        <f t="shared" si="29"/>
        <v>1.15249837803368</v>
      </c>
      <c r="Z179">
        <f t="shared" si="30"/>
        <v>-0.827165033766794</v>
      </c>
      <c r="AA179">
        <f t="shared" si="31"/>
        <v>1.23280645717267</v>
      </c>
      <c r="AB179">
        <f t="shared" si="32"/>
        <v>132.606934604367</v>
      </c>
    </row>
    <row r="180" spans="16:28">
      <c r="P180">
        <v>0.98</v>
      </c>
      <c r="Q180">
        <v>980</v>
      </c>
      <c r="R180">
        <f t="shared" si="22"/>
        <v>6154.4</v>
      </c>
      <c r="S180" t="str">
        <f t="shared" si="23"/>
        <v>1+0.61544i</v>
      </c>
      <c r="T180" t="str">
        <f t="shared" si="24"/>
        <v>1+0.22032752i</v>
      </c>
      <c r="U180" t="str">
        <f t="shared" si="25"/>
        <v>1.050494536i</v>
      </c>
      <c r="V180" t="str">
        <f t="shared" si="26"/>
        <v>1+0.0123088i</v>
      </c>
      <c r="W180" t="str">
        <f t="shared" si="27"/>
        <v>1+0.00609346534653465i</v>
      </c>
      <c r="X180" t="str">
        <f t="shared" si="28"/>
        <v>0.780245150160625-0.837273172786863i</v>
      </c>
      <c r="Y180">
        <f t="shared" si="29"/>
        <v>1.14446881137834</v>
      </c>
      <c r="Z180">
        <f t="shared" si="30"/>
        <v>-0.8206400586074</v>
      </c>
      <c r="AA180">
        <f t="shared" si="31"/>
        <v>1.17207923892955</v>
      </c>
      <c r="AB180">
        <f t="shared" si="32"/>
        <v>132.980788142427</v>
      </c>
    </row>
    <row r="181" spans="16:28">
      <c r="P181">
        <v>0.99</v>
      </c>
      <c r="Q181">
        <v>990</v>
      </c>
      <c r="R181">
        <f t="shared" si="22"/>
        <v>6217.2</v>
      </c>
      <c r="S181" t="str">
        <f t="shared" si="23"/>
        <v>1+0.62172i</v>
      </c>
      <c r="T181" t="str">
        <f t="shared" si="24"/>
        <v>1+0.22257576i</v>
      </c>
      <c r="U181" t="str">
        <f t="shared" si="25"/>
        <v>1.061213868i</v>
      </c>
      <c r="V181" t="str">
        <f t="shared" si="26"/>
        <v>1+0.0124344i</v>
      </c>
      <c r="W181" t="str">
        <f t="shared" si="27"/>
        <v>1+0.00615564356435644i</v>
      </c>
      <c r="X181" t="str">
        <f t="shared" si="28"/>
        <v>0.780289622692136-0.826488346319495i</v>
      </c>
      <c r="Y181">
        <f t="shared" si="29"/>
        <v>1.13663313425352</v>
      </c>
      <c r="Z181">
        <f t="shared" si="30"/>
        <v>-0.814142644584429</v>
      </c>
      <c r="AA181">
        <f t="shared" si="31"/>
        <v>1.1124062422284</v>
      </c>
      <c r="AB181">
        <f t="shared" si="32"/>
        <v>133.353062543693</v>
      </c>
    </row>
    <row r="182" spans="16:28">
      <c r="P182">
        <v>1</v>
      </c>
      <c r="Q182">
        <v>1000</v>
      </c>
      <c r="R182">
        <f t="shared" si="22"/>
        <v>6280</v>
      </c>
      <c r="S182" t="str">
        <f t="shared" si="23"/>
        <v>1+0.628i</v>
      </c>
      <c r="T182" t="str">
        <f t="shared" si="24"/>
        <v>1+0.224824i</v>
      </c>
      <c r="U182" t="str">
        <f t="shared" si="25"/>
        <v>1.0719332i</v>
      </c>
      <c r="V182" t="str">
        <f t="shared" si="26"/>
        <v>1+0.01256i</v>
      </c>
      <c r="W182" t="str">
        <f t="shared" si="27"/>
        <v>1+0.00621782178217822i</v>
      </c>
      <c r="X182" t="str">
        <f t="shared" si="28"/>
        <v>0.780334546368311-0.815895849218806i</v>
      </c>
      <c r="Y182">
        <f t="shared" si="29"/>
        <v>1.12898540337257</v>
      </c>
      <c r="Z182">
        <f t="shared" si="30"/>
        <v>-0.807672780774578</v>
      </c>
      <c r="AA182">
        <f t="shared" si="31"/>
        <v>1.05376653954933</v>
      </c>
      <c r="AB182">
        <f t="shared" si="32"/>
        <v>133.723758434022</v>
      </c>
    </row>
    <row r="183" spans="16:28">
      <c r="P183">
        <v>1.1</v>
      </c>
      <c r="Q183">
        <v>1100</v>
      </c>
      <c r="R183">
        <f t="shared" si="22"/>
        <v>6908</v>
      </c>
      <c r="S183" t="str">
        <f t="shared" si="23"/>
        <v>1+0.6908i</v>
      </c>
      <c r="T183" t="str">
        <f t="shared" si="24"/>
        <v>1+0.2473064i</v>
      </c>
      <c r="U183" t="str">
        <f t="shared" si="25"/>
        <v>1.17912652i</v>
      </c>
      <c r="V183" t="str">
        <f t="shared" si="26"/>
        <v>1+0.013816i</v>
      </c>
      <c r="W183" t="str">
        <f t="shared" si="27"/>
        <v>1+0.00683960396039604i</v>
      </c>
      <c r="X183" t="str">
        <f t="shared" si="28"/>
        <v>0.780808593679806-0.719395179509612i</v>
      </c>
      <c r="Y183">
        <f t="shared" si="29"/>
        <v>1.06169274475523</v>
      </c>
      <c r="Z183">
        <f t="shared" si="30"/>
        <v>-0.744484292970369</v>
      </c>
      <c r="AA183">
        <f t="shared" si="31"/>
        <v>0.519976990950032</v>
      </c>
      <c r="AB183">
        <f t="shared" si="32"/>
        <v>137.344192099017</v>
      </c>
    </row>
    <row r="184" spans="16:28">
      <c r="P184">
        <v>1.2</v>
      </c>
      <c r="Q184">
        <v>1200</v>
      </c>
      <c r="R184">
        <f t="shared" si="22"/>
        <v>7536</v>
      </c>
      <c r="S184" t="str">
        <f t="shared" si="23"/>
        <v>1+0.7536i</v>
      </c>
      <c r="T184" t="str">
        <f t="shared" si="24"/>
        <v>1+0.2697888i</v>
      </c>
      <c r="U184" t="str">
        <f t="shared" si="25"/>
        <v>1.28631984i</v>
      </c>
      <c r="V184" t="str">
        <f t="shared" si="26"/>
        <v>1+0.015072i</v>
      </c>
      <c r="W184" t="str">
        <f t="shared" si="27"/>
        <v>1+0.00746138613861386i</v>
      </c>
      <c r="X184" t="str">
        <f t="shared" si="28"/>
        <v>0.781327743011664-0.637031460752631i</v>
      </c>
      <c r="Y184">
        <f t="shared" si="29"/>
        <v>1.00810819061663</v>
      </c>
      <c r="Z184">
        <f t="shared" si="30"/>
        <v>-0.684012328716302</v>
      </c>
      <c r="AA184">
        <f t="shared" si="31"/>
        <v>0.0701428657297008</v>
      </c>
      <c r="AB184">
        <f t="shared" si="32"/>
        <v>140.808980429641</v>
      </c>
    </row>
    <row r="185" spans="16:28">
      <c r="P185">
        <v>1.3</v>
      </c>
      <c r="Q185">
        <v>1300</v>
      </c>
      <c r="R185">
        <f t="shared" si="22"/>
        <v>8164</v>
      </c>
      <c r="S185" t="str">
        <f t="shared" si="23"/>
        <v>1+0.8164i</v>
      </c>
      <c r="T185" t="str">
        <f t="shared" si="24"/>
        <v>1+0.2922712i</v>
      </c>
      <c r="U185" t="str">
        <f t="shared" si="25"/>
        <v>1.39351316i</v>
      </c>
      <c r="V185" t="str">
        <f t="shared" si="26"/>
        <v>1+0.016328i</v>
      </c>
      <c r="W185" t="str">
        <f t="shared" si="27"/>
        <v>1+0.00808316831683169i</v>
      </c>
      <c r="X185" t="str">
        <f t="shared" si="28"/>
        <v>0.781891982003863-0.5655430251223i</v>
      </c>
      <c r="Y185">
        <f t="shared" si="29"/>
        <v>0.964983929807337</v>
      </c>
      <c r="Z185">
        <f t="shared" si="30"/>
        <v>-0.626193460016221</v>
      </c>
      <c r="AA185">
        <f t="shared" si="31"/>
        <v>-0.309598380877718</v>
      </c>
      <c r="AB185">
        <f t="shared" si="32"/>
        <v>144.121757582376</v>
      </c>
    </row>
    <row r="186" spans="16:28">
      <c r="P186">
        <v>1.4</v>
      </c>
      <c r="Q186">
        <v>1400</v>
      </c>
      <c r="R186">
        <f t="shared" si="22"/>
        <v>8792</v>
      </c>
      <c r="S186" t="str">
        <f t="shared" si="23"/>
        <v>1+0.8792i</v>
      </c>
      <c r="T186" t="str">
        <f t="shared" si="24"/>
        <v>1+0.3147536i</v>
      </c>
      <c r="U186" t="str">
        <f t="shared" si="25"/>
        <v>1.50070648i</v>
      </c>
      <c r="V186" t="str">
        <f t="shared" si="26"/>
        <v>1+0.017584i</v>
      </c>
      <c r="W186" t="str">
        <f t="shared" si="27"/>
        <v>1+0.00870495049504951i</v>
      </c>
      <c r="X186" t="str">
        <f t="shared" si="28"/>
        <v>0.782501297224259-0.502600166700102i</v>
      </c>
      <c r="Y186">
        <f t="shared" si="29"/>
        <v>0.930008176160091</v>
      </c>
      <c r="Z186">
        <f t="shared" si="30"/>
        <v>-0.570942779274185</v>
      </c>
      <c r="AA186">
        <f t="shared" si="31"/>
        <v>-0.63026466665029</v>
      </c>
      <c r="AB186">
        <f t="shared" si="32"/>
        <v>147.28738840412</v>
      </c>
    </row>
    <row r="187" spans="16:28">
      <c r="P187">
        <v>1.5</v>
      </c>
      <c r="Q187">
        <v>1500</v>
      </c>
      <c r="R187">
        <f t="shared" si="22"/>
        <v>9420</v>
      </c>
      <c r="S187" t="str">
        <f t="shared" si="23"/>
        <v>1+0.942i</v>
      </c>
      <c r="T187" t="str">
        <f t="shared" si="24"/>
        <v>1+0.337236i</v>
      </c>
      <c r="U187" t="str">
        <f t="shared" si="25"/>
        <v>1.6078998i</v>
      </c>
      <c r="V187" t="str">
        <f t="shared" si="26"/>
        <v>1+0.01884i</v>
      </c>
      <c r="W187" t="str">
        <f t="shared" si="27"/>
        <v>1+0.00932673267326733i</v>
      </c>
      <c r="X187" t="str">
        <f t="shared" si="28"/>
        <v>0.783155674169262-0.446494487470715i</v>
      </c>
      <c r="Y187">
        <f t="shared" si="29"/>
        <v>0.901493281907995</v>
      </c>
      <c r="Z187">
        <f t="shared" si="30"/>
        <v>-0.518160806680517</v>
      </c>
      <c r="AA187">
        <f t="shared" si="31"/>
        <v>-0.90075010742078</v>
      </c>
      <c r="AB187">
        <f t="shared" si="32"/>
        <v>150.311572668112</v>
      </c>
    </row>
    <row r="188" spans="16:28">
      <c r="P188">
        <v>1.6</v>
      </c>
      <c r="Q188">
        <v>1600</v>
      </c>
      <c r="R188">
        <f t="shared" si="22"/>
        <v>10048</v>
      </c>
      <c r="S188" t="str">
        <f t="shared" si="23"/>
        <v>1+1.0048i</v>
      </c>
      <c r="T188" t="str">
        <f t="shared" si="24"/>
        <v>1+0.3597184i</v>
      </c>
      <c r="U188" t="str">
        <f t="shared" si="25"/>
        <v>1.71509312i</v>
      </c>
      <c r="V188" t="str">
        <f t="shared" si="26"/>
        <v>1+0.020096i</v>
      </c>
      <c r="W188" t="str">
        <f t="shared" si="27"/>
        <v>1+0.00994851485148515i</v>
      </c>
      <c r="X188" t="str">
        <f t="shared" si="28"/>
        <v>0.78385509726456-0.395944738567008i</v>
      </c>
      <c r="Y188">
        <f t="shared" si="29"/>
        <v>0.878180533550209</v>
      </c>
      <c r="Z188">
        <f t="shared" si="30"/>
        <v>-0.467739129817778</v>
      </c>
      <c r="AA188">
        <f t="shared" si="31"/>
        <v>-1.12832388085277</v>
      </c>
      <c r="AB188">
        <f t="shared" si="32"/>
        <v>153.20052194832</v>
      </c>
    </row>
    <row r="189" spans="16:28">
      <c r="P189">
        <v>1.7</v>
      </c>
      <c r="Q189">
        <v>1700</v>
      </c>
      <c r="R189">
        <f t="shared" si="22"/>
        <v>10676</v>
      </c>
      <c r="S189" t="str">
        <f t="shared" si="23"/>
        <v>1+1.0676i</v>
      </c>
      <c r="T189" t="str">
        <f t="shared" si="24"/>
        <v>1+0.3822008i</v>
      </c>
      <c r="U189" t="str">
        <f t="shared" si="25"/>
        <v>1.82228644i</v>
      </c>
      <c r="V189" t="str">
        <f t="shared" si="26"/>
        <v>1+0.021352i</v>
      </c>
      <c r="W189" t="str">
        <f t="shared" si="27"/>
        <v>1+0.010570297029703i</v>
      </c>
      <c r="X189" t="str">
        <f t="shared" si="28"/>
        <v>0.784599549865876-0.349971188131989i</v>
      </c>
      <c r="Y189">
        <f t="shared" si="29"/>
        <v>0.859113663127442</v>
      </c>
      <c r="Z189">
        <f t="shared" si="30"/>
        <v>-0.419564846142937</v>
      </c>
      <c r="AA189">
        <f t="shared" si="31"/>
        <v>-1.31898747998864</v>
      </c>
      <c r="AB189">
        <f t="shared" si="32"/>
        <v>155.960705083954</v>
      </c>
    </row>
    <row r="190" spans="16:28">
      <c r="P190">
        <v>1.8</v>
      </c>
      <c r="Q190">
        <v>1800</v>
      </c>
      <c r="R190">
        <f t="shared" si="22"/>
        <v>11304</v>
      </c>
      <c r="S190" t="str">
        <f t="shared" si="23"/>
        <v>1+1.1304i</v>
      </c>
      <c r="T190" t="str">
        <f t="shared" si="24"/>
        <v>1+0.4046832i</v>
      </c>
      <c r="U190" t="str">
        <f t="shared" si="25"/>
        <v>1.92947976i</v>
      </c>
      <c r="V190" t="str">
        <f t="shared" si="26"/>
        <v>1+0.022608i</v>
      </c>
      <c r="W190" t="str">
        <f t="shared" si="27"/>
        <v>1+0.0111920792079208i</v>
      </c>
      <c r="X190" t="str">
        <f t="shared" si="28"/>
        <v>0.785389014259816-0.307811866557823i</v>
      </c>
      <c r="Y190">
        <f t="shared" si="29"/>
        <v>0.843554413724341</v>
      </c>
      <c r="Z190">
        <f t="shared" si="30"/>
        <v>-0.373523944568235</v>
      </c>
      <c r="AA190">
        <f t="shared" si="31"/>
        <v>-1.47773795757243</v>
      </c>
      <c r="AB190">
        <f t="shared" si="32"/>
        <v>158.598654429162</v>
      </c>
    </row>
    <row r="191" spans="16:28">
      <c r="P191">
        <v>1.9</v>
      </c>
      <c r="Q191">
        <v>1900</v>
      </c>
      <c r="R191">
        <f t="shared" si="22"/>
        <v>11932</v>
      </c>
      <c r="S191" t="str">
        <f t="shared" si="23"/>
        <v>1+1.1932i</v>
      </c>
      <c r="T191" t="str">
        <f t="shared" si="24"/>
        <v>1+0.4271656i</v>
      </c>
      <c r="U191" t="str">
        <f t="shared" si="25"/>
        <v>2.03667308i</v>
      </c>
      <c r="V191" t="str">
        <f t="shared" si="26"/>
        <v>1+0.023864i</v>
      </c>
      <c r="W191" t="str">
        <f t="shared" si="27"/>
        <v>1+0.0118138613861386i</v>
      </c>
      <c r="X191" t="str">
        <f t="shared" si="28"/>
        <v>0.786223471664731-0.268865260594541i</v>
      </c>
      <c r="Y191">
        <f t="shared" si="29"/>
        <v>0.830924711241104</v>
      </c>
      <c r="Z191">
        <f t="shared" si="30"/>
        <v>-0.329503789526923</v>
      </c>
      <c r="AA191">
        <f t="shared" si="31"/>
        <v>-1.60876650323058</v>
      </c>
      <c r="AB191">
        <f t="shared" si="32"/>
        <v>161.12082352654</v>
      </c>
    </row>
    <row r="192" spans="16:28">
      <c r="P192">
        <v>2</v>
      </c>
      <c r="Q192">
        <v>2000</v>
      </c>
      <c r="R192">
        <f t="shared" si="22"/>
        <v>12560</v>
      </c>
      <c r="S192" t="str">
        <f t="shared" si="23"/>
        <v>1+1.256i</v>
      </c>
      <c r="T192" t="str">
        <f t="shared" si="24"/>
        <v>1+0.449648i</v>
      </c>
      <c r="U192" t="str">
        <f t="shared" si="25"/>
        <v>2.1438664i</v>
      </c>
      <c r="V192" t="str">
        <f t="shared" si="26"/>
        <v>1+0.02512i</v>
      </c>
      <c r="W192" t="str">
        <f t="shared" si="27"/>
        <v>1+0.0124356435643564i</v>
      </c>
      <c r="X192" t="str">
        <f t="shared" si="28"/>
        <v>0.787102902231659-0.232650199224077i</v>
      </c>
      <c r="Y192">
        <f t="shared" si="29"/>
        <v>0.82076616274095</v>
      </c>
      <c r="Z192">
        <f t="shared" si="30"/>
        <v>-0.287394872922461</v>
      </c>
      <c r="AA192">
        <f t="shared" si="31"/>
        <v>-1.71561112548831</v>
      </c>
      <c r="AB192">
        <f t="shared" si="32"/>
        <v>163.533486727844</v>
      </c>
    </row>
    <row r="193" spans="16:28">
      <c r="P193">
        <v>2.1</v>
      </c>
      <c r="Q193">
        <v>2100</v>
      </c>
      <c r="R193">
        <f t="shared" si="22"/>
        <v>13188</v>
      </c>
      <c r="S193" t="str">
        <f t="shared" si="23"/>
        <v>1+1.3188i</v>
      </c>
      <c r="T193" t="str">
        <f t="shared" si="24"/>
        <v>1+0.4721304i</v>
      </c>
      <c r="U193" t="str">
        <f t="shared" si="25"/>
        <v>2.25105972i</v>
      </c>
      <c r="V193" t="str">
        <f t="shared" si="26"/>
        <v>1+0.026376i</v>
      </c>
      <c r="W193" t="str">
        <f t="shared" si="27"/>
        <v>1+0.0130574257425743i</v>
      </c>
      <c r="X193" t="str">
        <f t="shared" si="28"/>
        <v>0.788027285045296-0.198777200711178i</v>
      </c>
      <c r="Y193">
        <f t="shared" si="29"/>
        <v>0.812711127952874</v>
      </c>
      <c r="Z193">
        <f t="shared" si="30"/>
        <v>-0.247091986748335</v>
      </c>
      <c r="AA193">
        <f t="shared" si="31"/>
        <v>-1.80127587359255</v>
      </c>
      <c r="AB193">
        <f t="shared" si="32"/>
        <v>165.842672007818</v>
      </c>
    </row>
    <row r="194" spans="16:28">
      <c r="P194">
        <v>2.2</v>
      </c>
      <c r="Q194">
        <v>2200</v>
      </c>
      <c r="R194">
        <f t="shared" si="22"/>
        <v>13816</v>
      </c>
      <c r="S194" t="str">
        <f t="shared" si="23"/>
        <v>1+1.3816i</v>
      </c>
      <c r="T194" t="str">
        <f t="shared" si="24"/>
        <v>1+0.4946128i</v>
      </c>
      <c r="U194" t="str">
        <f t="shared" si="25"/>
        <v>2.35825304i</v>
      </c>
      <c r="V194" t="str">
        <f t="shared" si="26"/>
        <v>1+0.027632i</v>
      </c>
      <c r="W194" t="str">
        <f t="shared" si="27"/>
        <v>1+0.0136792079207921i</v>
      </c>
      <c r="X194" t="str">
        <f t="shared" si="28"/>
        <v>0.788996598125048-0.166927634093111i</v>
      </c>
      <c r="Y194">
        <f t="shared" si="29"/>
        <v>0.80646169585221</v>
      </c>
      <c r="Z194">
        <f t="shared" si="30"/>
        <v>-0.208494949451769</v>
      </c>
      <c r="AA194">
        <f t="shared" si="31"/>
        <v>-1.86832510548979</v>
      </c>
      <c r="AB194">
        <f t="shared" si="32"/>
        <v>168.05411934662</v>
      </c>
    </row>
    <row r="195" spans="16:28">
      <c r="P195">
        <v>2.3</v>
      </c>
      <c r="Q195">
        <v>2300</v>
      </c>
      <c r="R195">
        <f t="shared" ref="R195:R258" si="33">6.28*Q195</f>
        <v>14444</v>
      </c>
      <c r="S195" t="str">
        <f t="shared" ref="S195:S258" si="34">COMPLEX(1,R195*L$2*L$4)</f>
        <v>1+1.4444i</v>
      </c>
      <c r="T195" t="str">
        <f t="shared" ref="T195:T258" si="35">COMPLEX(1,(L$1+L$3)*R195*L$6)</f>
        <v>1+0.5170952i</v>
      </c>
      <c r="U195" t="str">
        <f t="shared" ref="U195:U258" si="36">COMPLEX(0,(L$4+L$5)*L$1*R195)</f>
        <v>2.46544636i</v>
      </c>
      <c r="V195" t="str">
        <f t="shared" ref="V195:V258" si="37">COMPLEX(1,L$3*L$6*R195)</f>
        <v>1+0.028888i</v>
      </c>
      <c r="W195" t="str">
        <f t="shared" ref="W195:W258" si="38">COMPLEX(1,L$2*L$4*L$5*R195/(L$4+L$5))</f>
        <v>1+0.0143009900990099i</v>
      </c>
      <c r="X195" t="str">
        <f t="shared" ref="X195:X258" si="39">IMDIV(IMPRODUCT(S195,T195),IMPRODUCT(U195,V195,W195))</f>
        <v>0.79001081842612-0.136838316800695i</v>
      </c>
      <c r="Y195">
        <f t="shared" ref="Y195:Y258" si="40">IMABS(X195)</f>
        <v>0.801774169062059</v>
      </c>
      <c r="Z195">
        <f t="shared" ref="Z195:Z258" si="41">IMARGUMENT(X195)</f>
        <v>-0.171508997202063</v>
      </c>
      <c r="AA195">
        <f t="shared" ref="AA195:AA258" si="42">20*LOG(Y195)</f>
        <v>-1.91895879245373</v>
      </c>
      <c r="AB195">
        <f t="shared" si="32"/>
        <v>170.173258311801</v>
      </c>
    </row>
    <row r="196" spans="16:28">
      <c r="P196">
        <v>2.4</v>
      </c>
      <c r="Q196">
        <v>2400</v>
      </c>
      <c r="R196">
        <f t="shared" si="33"/>
        <v>15072</v>
      </c>
      <c r="S196" t="str">
        <f t="shared" si="34"/>
        <v>1+1.5072i</v>
      </c>
      <c r="T196" t="str">
        <f t="shared" si="35"/>
        <v>1+0.5395776i</v>
      </c>
      <c r="U196" t="str">
        <f t="shared" si="36"/>
        <v>2.57263968i</v>
      </c>
      <c r="V196" t="str">
        <f t="shared" si="37"/>
        <v>1+0.030144i</v>
      </c>
      <c r="W196" t="str">
        <f t="shared" si="38"/>
        <v>1+0.0149227722772277i</v>
      </c>
      <c r="X196" t="str">
        <f t="shared" si="39"/>
        <v>0.791069921840641-0.108289962872358i</v>
      </c>
      <c r="Y196">
        <f t="shared" si="40"/>
        <v>0.798447454313591</v>
      </c>
      <c r="Z196">
        <f t="shared" si="41"/>
        <v>-0.136044930013293</v>
      </c>
      <c r="AA196">
        <f t="shared" si="42"/>
        <v>-1.95507318856979</v>
      </c>
      <c r="AB196">
        <f t="shared" ref="AB196:AB259" si="43">DEGREES(Z196)+180</f>
        <v>172.205199686086</v>
      </c>
    </row>
    <row r="197" spans="16:28">
      <c r="P197">
        <v>2.5</v>
      </c>
      <c r="Q197">
        <v>2500</v>
      </c>
      <c r="R197">
        <f t="shared" si="33"/>
        <v>15700</v>
      </c>
      <c r="S197" t="str">
        <f t="shared" si="34"/>
        <v>1+1.57i</v>
      </c>
      <c r="T197" t="str">
        <f t="shared" si="35"/>
        <v>1+0.56206i</v>
      </c>
      <c r="U197" t="str">
        <f t="shared" si="36"/>
        <v>2.679833i</v>
      </c>
      <c r="V197" t="str">
        <f t="shared" si="37"/>
        <v>1+0.0314i</v>
      </c>
      <c r="W197" t="str">
        <f t="shared" si="38"/>
        <v>1+0.0155445544554455i</v>
      </c>
      <c r="X197" t="str">
        <f t="shared" si="39"/>
        <v>0.792173883198876-0.0810984035951952i</v>
      </c>
      <c r="Y197">
        <f t="shared" si="40"/>
        <v>0.796314267289037</v>
      </c>
      <c r="Z197">
        <f t="shared" si="41"/>
        <v>-0.102019083664542</v>
      </c>
      <c r="AA197">
        <f t="shared" si="42"/>
        <v>-1.97831006198143</v>
      </c>
      <c r="AB197">
        <f t="shared" si="43"/>
        <v>174.15473707623</v>
      </c>
    </row>
    <row r="198" spans="16:28">
      <c r="P198">
        <v>2.6</v>
      </c>
      <c r="Q198">
        <v>2600</v>
      </c>
      <c r="R198">
        <f t="shared" si="33"/>
        <v>16328</v>
      </c>
      <c r="S198" t="str">
        <f t="shared" si="34"/>
        <v>1+1.6328i</v>
      </c>
      <c r="T198" t="str">
        <f t="shared" si="35"/>
        <v>1+0.5845424i</v>
      </c>
      <c r="U198" t="str">
        <f t="shared" si="36"/>
        <v>2.78702632i</v>
      </c>
      <c r="V198" t="str">
        <f t="shared" si="37"/>
        <v>1+0.032656i</v>
      </c>
      <c r="W198" t="str">
        <f t="shared" si="38"/>
        <v>1+0.0161663366336634i</v>
      </c>
      <c r="X198" t="str">
        <f t="shared" si="39"/>
        <v>0.793322676270468-0.055107834150347i</v>
      </c>
      <c r="Y198">
        <f t="shared" si="40"/>
        <v>0.795234394420714</v>
      </c>
      <c r="Z198">
        <f t="shared" si="41"/>
        <v>-0.0693531821601365</v>
      </c>
      <c r="AA198">
        <f t="shared" si="42"/>
        <v>-1.99009689354043</v>
      </c>
      <c r="AB198">
        <f t="shared" si="43"/>
        <v>176.026355366422</v>
      </c>
    </row>
    <row r="199" spans="16:28">
      <c r="P199">
        <v>2.7</v>
      </c>
      <c r="Q199">
        <v>2700</v>
      </c>
      <c r="R199">
        <f t="shared" si="33"/>
        <v>16956</v>
      </c>
      <c r="S199" t="str">
        <f t="shared" si="34"/>
        <v>1+1.6956i</v>
      </c>
      <c r="T199" t="str">
        <f t="shared" si="35"/>
        <v>1+0.6070248i</v>
      </c>
      <c r="U199" t="str">
        <f t="shared" si="36"/>
        <v>2.89421964i</v>
      </c>
      <c r="V199" t="str">
        <f t="shared" si="37"/>
        <v>1+0.033912i</v>
      </c>
      <c r="W199" t="str">
        <f t="shared" si="38"/>
        <v>1+0.0167881188118812i</v>
      </c>
      <c r="X199" t="str">
        <f t="shared" si="39"/>
        <v>0.79451627376573-0.0301855610023487i</v>
      </c>
      <c r="Y199">
        <f t="shared" si="40"/>
        <v>0.795089477588282</v>
      </c>
      <c r="Z199">
        <f t="shared" si="41"/>
        <v>-0.0379741121441133</v>
      </c>
      <c r="AA199">
        <f t="shared" si="42"/>
        <v>-1.99167988130643</v>
      </c>
      <c r="AB199">
        <f t="shared" si="43"/>
        <v>177.824243643386</v>
      </c>
    </row>
    <row r="200" spans="16:28">
      <c r="P200">
        <v>2.8</v>
      </c>
      <c r="Q200">
        <v>2800</v>
      </c>
      <c r="R200">
        <f t="shared" si="33"/>
        <v>17584</v>
      </c>
      <c r="S200" t="str">
        <f t="shared" si="34"/>
        <v>1+1.7584i</v>
      </c>
      <c r="T200" t="str">
        <f t="shared" si="35"/>
        <v>1+0.6295072i</v>
      </c>
      <c r="U200" t="str">
        <f t="shared" si="36"/>
        <v>3.00141296i</v>
      </c>
      <c r="V200" t="str">
        <f t="shared" si="37"/>
        <v>1+0.035168i</v>
      </c>
      <c r="W200" t="str">
        <f t="shared" si="38"/>
        <v>1+0.017409900990099i</v>
      </c>
      <c r="X200" t="str">
        <f t="shared" si="39"/>
        <v>0.795754647337001-0.00621787484644471i</v>
      </c>
      <c r="Y200">
        <f t="shared" si="40"/>
        <v>0.795778939609513</v>
      </c>
      <c r="Z200">
        <f t="shared" si="41"/>
        <v>-0.00781365000695172</v>
      </c>
      <c r="AA200">
        <f t="shared" si="42"/>
        <v>-1.9841511739209</v>
      </c>
      <c r="AB200">
        <f t="shared" si="43"/>
        <v>179.552310832009</v>
      </c>
    </row>
    <row r="201" spans="16:28">
      <c r="P201">
        <v>2.9</v>
      </c>
      <c r="Q201">
        <v>2900</v>
      </c>
      <c r="R201">
        <f t="shared" si="33"/>
        <v>18212</v>
      </c>
      <c r="S201" t="str">
        <f t="shared" si="34"/>
        <v>1+1.8212i</v>
      </c>
      <c r="T201" t="str">
        <f t="shared" si="35"/>
        <v>1+0.6519896i</v>
      </c>
      <c r="U201" t="str">
        <f t="shared" si="36"/>
        <v>3.10860628i</v>
      </c>
      <c r="V201" t="str">
        <f t="shared" si="37"/>
        <v>1+0.036424i</v>
      </c>
      <c r="W201" t="str">
        <f t="shared" si="38"/>
        <v>1+0.0180316831683168i</v>
      </c>
      <c r="X201" t="str">
        <f t="shared" si="39"/>
        <v>0.797037767580058+0.0168932225725269i</v>
      </c>
      <c r="Y201">
        <f t="shared" si="40"/>
        <v>0.797216773480016</v>
      </c>
      <c r="Z201">
        <f t="shared" si="41"/>
        <v>0.0211918359489565</v>
      </c>
      <c r="AA201">
        <f t="shared" si="42"/>
        <v>-1.96847144596441</v>
      </c>
      <c r="AB201">
        <f t="shared" si="43"/>
        <v>181.214202760009</v>
      </c>
    </row>
    <row r="202" spans="16:28">
      <c r="P202">
        <v>3</v>
      </c>
      <c r="Q202">
        <v>3000</v>
      </c>
      <c r="R202">
        <f t="shared" si="33"/>
        <v>18840</v>
      </c>
      <c r="S202" t="str">
        <f t="shared" si="34"/>
        <v>1+1.884i</v>
      </c>
      <c r="T202" t="str">
        <f t="shared" si="35"/>
        <v>1+0.674472i</v>
      </c>
      <c r="U202" t="str">
        <f t="shared" si="36"/>
        <v>3.2157996i</v>
      </c>
      <c r="V202" t="str">
        <f t="shared" si="37"/>
        <v>1+0.03768i</v>
      </c>
      <c r="W202" t="str">
        <f t="shared" si="38"/>
        <v>1+0.0186534653465347i</v>
      </c>
      <c r="X202" t="str">
        <f t="shared" si="39"/>
        <v>0.798365604035544+0.0392326370063792i</v>
      </c>
      <c r="Y202">
        <f t="shared" si="40"/>
        <v>0.799328992038643</v>
      </c>
      <c r="Z202">
        <f t="shared" si="41"/>
        <v>0.0491016923674723</v>
      </c>
      <c r="AA202">
        <f t="shared" si="42"/>
        <v>-1.9454886935849</v>
      </c>
      <c r="AB202">
        <f t="shared" si="43"/>
        <v>182.813319739606</v>
      </c>
    </row>
    <row r="203" spans="16:28">
      <c r="P203">
        <v>3.1</v>
      </c>
      <c r="Q203">
        <v>3100</v>
      </c>
      <c r="R203">
        <f t="shared" si="33"/>
        <v>19468</v>
      </c>
      <c r="S203" t="str">
        <f t="shared" si="34"/>
        <v>1+1.9468i</v>
      </c>
      <c r="T203" t="str">
        <f t="shared" si="35"/>
        <v>1+0.6969544i</v>
      </c>
      <c r="U203" t="str">
        <f t="shared" si="36"/>
        <v>3.32299292i</v>
      </c>
      <c r="V203" t="str">
        <f t="shared" si="37"/>
        <v>1+0.038936i</v>
      </c>
      <c r="W203" t="str">
        <f t="shared" si="38"/>
        <v>1+0.0192752475247525i</v>
      </c>
      <c r="X203" t="str">
        <f t="shared" si="39"/>
        <v>0.799738125190507+0.0608742934357222i</v>
      </c>
      <c r="Y203">
        <f t="shared" si="40"/>
        <v>0.802051587171627</v>
      </c>
      <c r="Z203">
        <f t="shared" si="41"/>
        <v>0.0759712856930335</v>
      </c>
      <c r="AA203">
        <f t="shared" si="42"/>
        <v>-1.915953948445</v>
      </c>
      <c r="AB203">
        <f t="shared" si="43"/>
        <v>184.352834034393</v>
      </c>
    </row>
    <row r="204" spans="16:28">
      <c r="P204">
        <v>3.2</v>
      </c>
      <c r="Q204">
        <v>3200</v>
      </c>
      <c r="R204">
        <f t="shared" si="33"/>
        <v>20096</v>
      </c>
      <c r="S204" t="str">
        <f t="shared" si="34"/>
        <v>1+2.0096i</v>
      </c>
      <c r="T204" t="str">
        <f t="shared" si="35"/>
        <v>1+0.7194368i</v>
      </c>
      <c r="U204" t="str">
        <f t="shared" si="36"/>
        <v>3.43018624i</v>
      </c>
      <c r="V204" t="str">
        <f t="shared" si="37"/>
        <v>1+0.040192i</v>
      </c>
      <c r="W204" t="str">
        <f t="shared" si="38"/>
        <v>1+0.0198970297029703i</v>
      </c>
      <c r="X204" t="str">
        <f t="shared" si="39"/>
        <v>0.801155298479926+0.0818828518535918i</v>
      </c>
      <c r="Y204">
        <f t="shared" si="40"/>
        <v>0.805328885431372</v>
      </c>
      <c r="Z204">
        <f t="shared" si="41"/>
        <v>0.101852297647834</v>
      </c>
      <c r="AA204">
        <f t="shared" si="42"/>
        <v>-1.88053446820802</v>
      </c>
      <c r="AB204">
        <f t="shared" si="43"/>
        <v>185.835706788931</v>
      </c>
    </row>
    <row r="205" spans="16:28">
      <c r="P205">
        <v>3.3</v>
      </c>
      <c r="Q205">
        <v>3300</v>
      </c>
      <c r="R205">
        <f t="shared" si="33"/>
        <v>20724</v>
      </c>
      <c r="S205" t="str">
        <f t="shared" si="34"/>
        <v>1+2.0724i</v>
      </c>
      <c r="T205" t="str">
        <f t="shared" si="35"/>
        <v>1+0.7419192i</v>
      </c>
      <c r="U205" t="str">
        <f t="shared" si="36"/>
        <v>3.53737956i</v>
      </c>
      <c r="V205" t="str">
        <f t="shared" si="37"/>
        <v>1+0.041448i</v>
      </c>
      <c r="W205" t="str">
        <f t="shared" si="38"/>
        <v>1+0.0205188118811881i</v>
      </c>
      <c r="X205" t="str">
        <f t="shared" si="39"/>
        <v>0.802617090288347+0.102315111089638i</v>
      </c>
      <c r="Y205">
        <f t="shared" si="40"/>
        <v>0.809112214454965</v>
      </c>
      <c r="Z205">
        <f t="shared" si="41"/>
        <v>0.126793006649423</v>
      </c>
      <c r="AA205">
        <f t="shared" si="42"/>
        <v>-1.83982485232817</v>
      </c>
      <c r="AB205">
        <f t="shared" si="43"/>
        <v>187.264704152786</v>
      </c>
    </row>
    <row r="206" spans="16:28">
      <c r="P206">
        <v>3.4</v>
      </c>
      <c r="Q206">
        <v>3400</v>
      </c>
      <c r="R206">
        <f t="shared" si="33"/>
        <v>21352</v>
      </c>
      <c r="S206" t="str">
        <f t="shared" si="34"/>
        <v>1+2.1352i</v>
      </c>
      <c r="T206" t="str">
        <f t="shared" si="35"/>
        <v>1+0.7644016i</v>
      </c>
      <c r="U206" t="str">
        <f t="shared" si="36"/>
        <v>3.64457288i</v>
      </c>
      <c r="V206" t="str">
        <f t="shared" si="37"/>
        <v>1+0.042704i</v>
      </c>
      <c r="W206" t="str">
        <f t="shared" si="38"/>
        <v>1+0.0211405940594059i</v>
      </c>
      <c r="X206" t="str">
        <f t="shared" si="39"/>
        <v>0.804123465951522+0.122221164901814i</v>
      </c>
      <c r="Y206">
        <f t="shared" si="40"/>
        <v>0.813358814819047</v>
      </c>
      <c r="Z206">
        <f t="shared" si="41"/>
        <v>0.150838552437224</v>
      </c>
      <c r="AA206">
        <f t="shared" si="42"/>
        <v>-1.79435644560345</v>
      </c>
      <c r="AB206">
        <f t="shared" si="43"/>
        <v>188.642412442516</v>
      </c>
    </row>
    <row r="207" spans="16:28">
      <c r="P207">
        <v>3.5</v>
      </c>
      <c r="Q207">
        <v>3500</v>
      </c>
      <c r="R207">
        <f t="shared" si="33"/>
        <v>21980</v>
      </c>
      <c r="S207" t="str">
        <f t="shared" si="34"/>
        <v>1+2.198i</v>
      </c>
      <c r="T207" t="str">
        <f t="shared" si="35"/>
        <v>1+0.786884i</v>
      </c>
      <c r="U207" t="str">
        <f t="shared" si="36"/>
        <v>3.7517662i</v>
      </c>
      <c r="V207" t="str">
        <f t="shared" si="37"/>
        <v>1+0.04396i</v>
      </c>
      <c r="W207" t="str">
        <f t="shared" si="38"/>
        <v>1+0.0217623762376238i</v>
      </c>
      <c r="X207" t="str">
        <f t="shared" si="39"/>
        <v>0.805674389758134+0.141645359882054i</v>
      </c>
      <c r="Y207">
        <f t="shared" si="40"/>
        <v>0.818030947023557</v>
      </c>
      <c r="Z207">
        <f t="shared" si="41"/>
        <v>0.174031182566004</v>
      </c>
      <c r="AA207">
        <f t="shared" si="42"/>
        <v>-1.7446053234603</v>
      </c>
      <c r="AB207">
        <f t="shared" si="43"/>
        <v>189.971252264703</v>
      </c>
    </row>
    <row r="208" spans="16:28">
      <c r="P208">
        <v>3.6</v>
      </c>
      <c r="Q208">
        <v>3600</v>
      </c>
      <c r="R208">
        <f t="shared" si="33"/>
        <v>22608</v>
      </c>
      <c r="S208" t="str">
        <f t="shared" si="34"/>
        <v>1+2.2608i</v>
      </c>
      <c r="T208" t="str">
        <f t="shared" si="35"/>
        <v>1+0.8093664i</v>
      </c>
      <c r="U208" t="str">
        <f t="shared" si="36"/>
        <v>3.85895952i</v>
      </c>
      <c r="V208" t="str">
        <f t="shared" si="37"/>
        <v>1+0.045216i</v>
      </c>
      <c r="W208" t="str">
        <f t="shared" si="38"/>
        <v>1+0.0223841584158416i</v>
      </c>
      <c r="X208" t="str">
        <f t="shared" si="39"/>
        <v>0.807269824951549+0.160627093712126i</v>
      </c>
      <c r="Y208">
        <f t="shared" si="40"/>
        <v>0.82309515459132</v>
      </c>
      <c r="Z208">
        <f t="shared" si="41"/>
        <v>0.196410480393051</v>
      </c>
      <c r="AA208">
        <f t="shared" si="42"/>
        <v>-1.69099909830299</v>
      </c>
      <c r="AB208">
        <f t="shared" si="43"/>
        <v>191.253491578659</v>
      </c>
    </row>
    <row r="209" spans="16:28">
      <c r="P209">
        <v>3.7</v>
      </c>
      <c r="Q209">
        <v>3700</v>
      </c>
      <c r="R209">
        <f t="shared" si="33"/>
        <v>23236</v>
      </c>
      <c r="S209" t="str">
        <f t="shared" si="34"/>
        <v>1+2.3236i</v>
      </c>
      <c r="T209" t="str">
        <f t="shared" si="35"/>
        <v>1+0.8318488i</v>
      </c>
      <c r="U209" t="str">
        <f t="shared" si="36"/>
        <v>3.96615284i</v>
      </c>
      <c r="V209" t="str">
        <f t="shared" si="37"/>
        <v>1+0.046472i</v>
      </c>
      <c r="W209" t="str">
        <f t="shared" si="38"/>
        <v>1+0.0230059405940594i</v>
      </c>
      <c r="X209" t="str">
        <f t="shared" si="39"/>
        <v>0.808909733731639+0.179201483973648i</v>
      </c>
      <c r="Y209">
        <f t="shared" si="40"/>
        <v>0.828521652815512</v>
      </c>
      <c r="Z209">
        <f t="shared" si="41"/>
        <v>0.218013574842226</v>
      </c>
      <c r="AA209">
        <f t="shared" si="42"/>
        <v>-1.63392274246889</v>
      </c>
      <c r="AB209">
        <f t="shared" si="43"/>
        <v>192.491257715019</v>
      </c>
    </row>
    <row r="210" spans="16:28">
      <c r="P210">
        <v>3.8</v>
      </c>
      <c r="Q210">
        <v>3800</v>
      </c>
      <c r="R210">
        <f t="shared" si="33"/>
        <v>23864</v>
      </c>
      <c r="S210" t="str">
        <f t="shared" si="34"/>
        <v>1+2.3864i</v>
      </c>
      <c r="T210" t="str">
        <f t="shared" si="35"/>
        <v>1+0.8543312i</v>
      </c>
      <c r="U210" t="str">
        <f t="shared" si="36"/>
        <v>4.07334616i</v>
      </c>
      <c r="V210" t="str">
        <f t="shared" si="37"/>
        <v>1+0.047728i</v>
      </c>
      <c r="W210" t="str">
        <f t="shared" si="38"/>
        <v>1+0.0236277227722772i</v>
      </c>
      <c r="X210" t="str">
        <f t="shared" si="39"/>
        <v>0.810594077256634+0.197399931357574i</v>
      </c>
      <c r="Y210">
        <f t="shared" si="40"/>
        <v>0.834283819202739</v>
      </c>
      <c r="Z210">
        <f t="shared" si="41"/>
        <v>0.238875332655874</v>
      </c>
      <c r="AA210">
        <f t="shared" si="42"/>
        <v>-1.57372358808884</v>
      </c>
      <c r="AB210">
        <f t="shared" si="43"/>
        <v>193.686548390965</v>
      </c>
    </row>
    <row r="211" spans="16:28">
      <c r="P211">
        <v>3.9</v>
      </c>
      <c r="Q211">
        <v>3900</v>
      </c>
      <c r="R211">
        <f t="shared" si="33"/>
        <v>24492</v>
      </c>
      <c r="S211" t="str">
        <f t="shared" si="34"/>
        <v>1+2.4492i</v>
      </c>
      <c r="T211" t="str">
        <f t="shared" si="35"/>
        <v>1+0.8768136i</v>
      </c>
      <c r="U211" t="str">
        <f t="shared" si="36"/>
        <v>4.18053948i</v>
      </c>
      <c r="V211" t="str">
        <f t="shared" si="37"/>
        <v>1+0.048984i</v>
      </c>
      <c r="W211" t="str">
        <f t="shared" si="38"/>
        <v>1+0.0242495049504951i</v>
      </c>
      <c r="X211" t="str">
        <f t="shared" si="39"/>
        <v>0.812322815645046+0.215250596227082i</v>
      </c>
      <c r="Y211">
        <f t="shared" si="40"/>
        <v>0.840357766664657</v>
      </c>
      <c r="Z211">
        <f t="shared" si="41"/>
        <v>0.259028534107638</v>
      </c>
      <c r="AA211">
        <f t="shared" si="42"/>
        <v>-1.51071563568291</v>
      </c>
      <c r="AB211">
        <f t="shared" si="43"/>
        <v>194.841241777828</v>
      </c>
    </row>
    <row r="212" spans="16:28">
      <c r="P212">
        <v>4</v>
      </c>
      <c r="Q212">
        <v>4000</v>
      </c>
      <c r="R212">
        <f t="shared" si="33"/>
        <v>25120</v>
      </c>
      <c r="S212" t="str">
        <f t="shared" si="34"/>
        <v>1+2.512i</v>
      </c>
      <c r="T212" t="str">
        <f t="shared" si="35"/>
        <v>1+0.899296i</v>
      </c>
      <c r="U212" t="str">
        <f t="shared" si="36"/>
        <v>4.2877328i</v>
      </c>
      <c r="V212" t="str">
        <f t="shared" si="37"/>
        <v>1+0.05024i</v>
      </c>
      <c r="W212" t="str">
        <f t="shared" si="38"/>
        <v>1+0.0248712871287129i</v>
      </c>
      <c r="X212" t="str">
        <f t="shared" si="39"/>
        <v>0.814095907977625+0.232778803697003i</v>
      </c>
      <c r="Y212">
        <f t="shared" si="40"/>
        <v>0.846721984382431</v>
      </c>
      <c r="Z212">
        <f t="shared" si="41"/>
        <v>0.278504033293241</v>
      </c>
      <c r="AA212">
        <f t="shared" si="42"/>
        <v>-1.44518328024831</v>
      </c>
      <c r="AB212">
        <f t="shared" si="43"/>
        <v>195.957105685074</v>
      </c>
    </row>
    <row r="213" spans="16:28">
      <c r="P213">
        <v>4.1</v>
      </c>
      <c r="Q213">
        <v>4100</v>
      </c>
      <c r="R213">
        <f t="shared" si="33"/>
        <v>25748</v>
      </c>
      <c r="S213" t="str">
        <f t="shared" si="34"/>
        <v>1+2.5748i</v>
      </c>
      <c r="T213" t="str">
        <f t="shared" si="35"/>
        <v>1+0.9217784i</v>
      </c>
      <c r="U213" t="str">
        <f t="shared" si="36"/>
        <v>4.39492612i</v>
      </c>
      <c r="V213" t="str">
        <f t="shared" si="37"/>
        <v>1+0.051496i</v>
      </c>
      <c r="W213" t="str">
        <f t="shared" si="38"/>
        <v>1+0.0254930693069307i</v>
      </c>
      <c r="X213" t="str">
        <f t="shared" si="39"/>
        <v>0.815913312299379+0.2500073894343i</v>
      </c>
      <c r="Y213">
        <f t="shared" si="40"/>
        <v>0.853357034282309</v>
      </c>
      <c r="Z213">
        <f t="shared" si="41"/>
        <v>0.297330904177582</v>
      </c>
      <c r="AA213">
        <f t="shared" si="42"/>
        <v>-1.37738454483405</v>
      </c>
      <c r="AB213">
        <f t="shared" si="43"/>
        <v>197.035805928184</v>
      </c>
    </row>
    <row r="214" spans="16:28">
      <c r="P214">
        <v>4.2</v>
      </c>
      <c r="Q214">
        <v>4200</v>
      </c>
      <c r="R214">
        <f t="shared" si="33"/>
        <v>26376</v>
      </c>
      <c r="S214" t="str">
        <f t="shared" si="34"/>
        <v>1+2.6376i</v>
      </c>
      <c r="T214" t="str">
        <f t="shared" si="35"/>
        <v>1+0.9442608i</v>
      </c>
      <c r="U214" t="str">
        <f t="shared" si="36"/>
        <v>4.50211944i</v>
      </c>
      <c r="V214" t="str">
        <f t="shared" si="37"/>
        <v>1+0.052752i</v>
      </c>
      <c r="W214" t="str">
        <f t="shared" si="38"/>
        <v>1+0.0261148514851485i</v>
      </c>
      <c r="X214" t="str">
        <f t="shared" si="39"/>
        <v>0.817774985621633+0.266956996059399i</v>
      </c>
      <c r="Y214">
        <f t="shared" si="40"/>
        <v>0.860245293421313</v>
      </c>
      <c r="Z214">
        <f t="shared" si="41"/>
        <v>0.315536573581083</v>
      </c>
      <c r="AA214">
        <f t="shared" si="42"/>
        <v>-1.30755389629686</v>
      </c>
      <c r="AB214">
        <f t="shared" si="43"/>
        <v>198.078913948215</v>
      </c>
    </row>
    <row r="215" spans="16:28">
      <c r="P215">
        <v>4.3</v>
      </c>
      <c r="Q215">
        <v>4300</v>
      </c>
      <c r="R215">
        <f t="shared" si="33"/>
        <v>27004</v>
      </c>
      <c r="S215" t="str">
        <f t="shared" si="34"/>
        <v>1+2.7004i</v>
      </c>
      <c r="T215" t="str">
        <f t="shared" si="35"/>
        <v>1+0.9667432i</v>
      </c>
      <c r="U215" t="str">
        <f t="shared" si="36"/>
        <v>4.60931276i</v>
      </c>
      <c r="V215" t="str">
        <f t="shared" si="37"/>
        <v>1+0.054008i</v>
      </c>
      <c r="W215" t="str">
        <f t="shared" si="38"/>
        <v>1+0.0267366336633663i</v>
      </c>
      <c r="X215" t="str">
        <f t="shared" si="39"/>
        <v>0.819680883924146+0.283646328190112i</v>
      </c>
      <c r="Y215">
        <f t="shared" si="40"/>
        <v>0.86737073444197</v>
      </c>
      <c r="Z215">
        <f t="shared" si="41"/>
        <v>0.333146942255374</v>
      </c>
      <c r="AA215">
        <f t="shared" si="42"/>
        <v>-1.23590470541862</v>
      </c>
      <c r="AB215">
        <f t="shared" si="43"/>
        <v>199.087913748921</v>
      </c>
    </row>
    <row r="216" spans="16:28">
      <c r="P216">
        <v>4.4</v>
      </c>
      <c r="Q216">
        <v>4400</v>
      </c>
      <c r="R216">
        <f t="shared" si="33"/>
        <v>27632</v>
      </c>
      <c r="S216" t="str">
        <f t="shared" si="34"/>
        <v>1+2.7632i</v>
      </c>
      <c r="T216" t="str">
        <f t="shared" si="35"/>
        <v>1+0.9892256i</v>
      </c>
      <c r="U216" t="str">
        <f t="shared" si="36"/>
        <v>4.71650608i</v>
      </c>
      <c r="V216" t="str">
        <f t="shared" si="37"/>
        <v>1+0.055264i</v>
      </c>
      <c r="W216" t="str">
        <f t="shared" si="38"/>
        <v>1+0.0273584158415842i</v>
      </c>
      <c r="X216" t="str">
        <f t="shared" si="39"/>
        <v>0.821630962157277+0.300092372707713i</v>
      </c>
      <c r="Y216">
        <f t="shared" si="40"/>
        <v>0.874718737728213</v>
      </c>
      <c r="Z216">
        <f t="shared" si="41"/>
        <v>0.350186495141715</v>
      </c>
      <c r="AA216">
        <f t="shared" si="42"/>
        <v>-1.16263140330286</v>
      </c>
      <c r="AB216">
        <f t="shared" si="43"/>
        <v>200.064208214099</v>
      </c>
    </row>
    <row r="217" spans="16:28">
      <c r="P217">
        <v>4.5</v>
      </c>
      <c r="Q217">
        <v>4500</v>
      </c>
      <c r="R217">
        <f t="shared" si="33"/>
        <v>28260</v>
      </c>
      <c r="S217" t="str">
        <f t="shared" si="34"/>
        <v>1+2.826i</v>
      </c>
      <c r="T217" t="str">
        <f t="shared" si="35"/>
        <v>1+1.011708i</v>
      </c>
      <c r="U217" t="str">
        <f t="shared" si="36"/>
        <v>4.8236994i</v>
      </c>
      <c r="V217" t="str">
        <f t="shared" si="37"/>
        <v>1+0.05652i</v>
      </c>
      <c r="W217" t="str">
        <f t="shared" si="38"/>
        <v>1+0.027980198019802i</v>
      </c>
      <c r="X217" t="str">
        <f t="shared" si="39"/>
        <v>0.823625174244189+0.31631058965507i</v>
      </c>
      <c r="Y217">
        <f t="shared" si="40"/>
        <v>0.882275930067634</v>
      </c>
      <c r="Z217">
        <f t="shared" si="41"/>
        <v>0.366678401835194</v>
      </c>
      <c r="AA217">
        <f t="shared" si="42"/>
        <v>-1.08791137752812</v>
      </c>
      <c r="AB217">
        <f t="shared" si="43"/>
        <v>201.009124863759</v>
      </c>
    </row>
    <row r="218" spans="16:28">
      <c r="P218">
        <v>4.6</v>
      </c>
      <c r="Q218">
        <v>4600</v>
      </c>
      <c r="R218">
        <f t="shared" si="33"/>
        <v>28888</v>
      </c>
      <c r="S218" t="str">
        <f t="shared" si="34"/>
        <v>1+2.8888i</v>
      </c>
      <c r="T218" t="str">
        <f t="shared" si="35"/>
        <v>1+1.0341904i</v>
      </c>
      <c r="U218" t="str">
        <f t="shared" si="36"/>
        <v>4.93089272i</v>
      </c>
      <c r="V218" t="str">
        <f t="shared" si="37"/>
        <v>1+0.057776i</v>
      </c>
      <c r="W218" t="str">
        <f t="shared" si="38"/>
        <v>1+0.0286019801980198i</v>
      </c>
      <c r="X218" t="str">
        <f t="shared" si="39"/>
        <v>0.82566347308312+0.332315078235854i</v>
      </c>
      <c r="Y218">
        <f t="shared" si="40"/>
        <v>0.890030045563958</v>
      </c>
      <c r="Z218">
        <f t="shared" si="41"/>
        <v>0.38264460820033</v>
      </c>
      <c r="AA218">
        <f t="shared" si="42"/>
        <v>-1.01190664457628</v>
      </c>
      <c r="AB218">
        <f t="shared" si="43"/>
        <v>201.923921103316</v>
      </c>
    </row>
    <row r="219" spans="16:28">
      <c r="P219">
        <v>4.7</v>
      </c>
      <c r="Q219">
        <v>4700</v>
      </c>
      <c r="R219">
        <f t="shared" si="33"/>
        <v>29516</v>
      </c>
      <c r="S219" t="str">
        <f t="shared" si="34"/>
        <v>1+2.9516i</v>
      </c>
      <c r="T219" t="str">
        <f t="shared" si="35"/>
        <v>1+1.0566728i</v>
      </c>
      <c r="U219" t="str">
        <f t="shared" si="36"/>
        <v>5.03808604i</v>
      </c>
      <c r="V219" t="str">
        <f t="shared" si="37"/>
        <v>1+0.059032i</v>
      </c>
      <c r="W219" t="str">
        <f t="shared" si="38"/>
        <v>1+0.0292237623762376i</v>
      </c>
      <c r="X219" t="str">
        <f t="shared" si="39"/>
        <v>0.827745810549686+0.348118721623175i</v>
      </c>
      <c r="Y219">
        <f t="shared" si="40"/>
        <v>0.897969805298102</v>
      </c>
      <c r="Z219">
        <f t="shared" si="41"/>
        <v>0.398105920004367</v>
      </c>
      <c r="AA219">
        <f t="shared" si="42"/>
        <v>-0.934765329301731</v>
      </c>
      <c r="AB219">
        <f t="shared" si="43"/>
        <v>202.809789015423</v>
      </c>
    </row>
    <row r="220" spans="16:28">
      <c r="P220">
        <v>4.8</v>
      </c>
      <c r="Q220">
        <v>4800</v>
      </c>
      <c r="R220">
        <f t="shared" si="33"/>
        <v>30144</v>
      </c>
      <c r="S220" t="str">
        <f t="shared" si="34"/>
        <v>1+3.0144i</v>
      </c>
      <c r="T220" t="str">
        <f t="shared" si="35"/>
        <v>1+1.0791552i</v>
      </c>
      <c r="U220" t="str">
        <f t="shared" si="36"/>
        <v>5.14527936i</v>
      </c>
      <c r="V220" t="str">
        <f t="shared" si="37"/>
        <v>1+0.060288i</v>
      </c>
      <c r="W220" t="str">
        <f t="shared" si="38"/>
        <v>1+0.0298455445544555i</v>
      </c>
      <c r="X220" t="str">
        <f t="shared" si="39"/>
        <v>0.82987213749925+0.363733313667935i</v>
      </c>
      <c r="Y220">
        <f t="shared" si="40"/>
        <v>0.906084812845592</v>
      </c>
      <c r="Z220">
        <f t="shared" si="41"/>
        <v>0.413082079356227</v>
      </c>
      <c r="AA220">
        <f t="shared" si="42"/>
        <v>-0.856622977437373</v>
      </c>
      <c r="AB220">
        <f t="shared" si="43"/>
        <v>203.6678597396</v>
      </c>
    </row>
    <row r="221" spans="16:28">
      <c r="P221">
        <v>4.9</v>
      </c>
      <c r="Q221">
        <v>4900</v>
      </c>
      <c r="R221">
        <f t="shared" si="33"/>
        <v>30772</v>
      </c>
      <c r="S221" t="str">
        <f t="shared" si="34"/>
        <v>1+3.0772i</v>
      </c>
      <c r="T221" t="str">
        <f t="shared" si="35"/>
        <v>1+1.1016376i</v>
      </c>
      <c r="U221" t="str">
        <f t="shared" si="36"/>
        <v>5.25247268i</v>
      </c>
      <c r="V221" t="str">
        <f t="shared" si="37"/>
        <v>1+0.061544i</v>
      </c>
      <c r="W221" t="str">
        <f t="shared" si="38"/>
        <v>1+0.0304673267326733i</v>
      </c>
      <c r="X221" t="str">
        <f t="shared" si="39"/>
        <v>0.832042403769319+0.379169670092647i</v>
      </c>
      <c r="Y221">
        <f t="shared" si="40"/>
        <v>0.914365463252191</v>
      </c>
      <c r="Z221">
        <f t="shared" si="41"/>
        <v>0.427591834664069</v>
      </c>
      <c r="AA221">
        <f t="shared" si="42"/>
        <v>-0.777603723171084</v>
      </c>
      <c r="AB221">
        <f t="shared" si="43"/>
        <v>204.499207480507</v>
      </c>
    </row>
    <row r="222" spans="16:28">
      <c r="P222">
        <v>5</v>
      </c>
      <c r="Q222">
        <v>5000</v>
      </c>
      <c r="R222">
        <f t="shared" si="33"/>
        <v>31400</v>
      </c>
      <c r="S222" t="str">
        <f t="shared" si="34"/>
        <v>1+3.14i</v>
      </c>
      <c r="T222" t="str">
        <f t="shared" si="35"/>
        <v>1+1.12412i</v>
      </c>
      <c r="U222" t="str">
        <f t="shared" si="36"/>
        <v>5.359666i</v>
      </c>
      <c r="V222" t="str">
        <f t="shared" si="37"/>
        <v>1+0.0628i</v>
      </c>
      <c r="W222" t="str">
        <f t="shared" si="38"/>
        <v>1+0.0310891089108911i</v>
      </c>
      <c r="X222" t="str">
        <f t="shared" si="39"/>
        <v>0.834256558182009+0.39443772634275i</v>
      </c>
      <c r="Y222">
        <f t="shared" si="40"/>
        <v>0.922802863472004</v>
      </c>
      <c r="Z222">
        <f t="shared" si="41"/>
        <v>0.441653004753789</v>
      </c>
      <c r="AA222">
        <f t="shared" si="42"/>
        <v>-0.69782133052298</v>
      </c>
      <c r="AB222">
        <f t="shared" si="43"/>
        <v>205.304853181663</v>
      </c>
    </row>
    <row r="223" spans="16:28">
      <c r="P223">
        <v>5.1</v>
      </c>
      <c r="Q223">
        <v>5100</v>
      </c>
      <c r="R223">
        <f t="shared" si="33"/>
        <v>32028</v>
      </c>
      <c r="S223" t="str">
        <f t="shared" si="34"/>
        <v>1+3.2028i</v>
      </c>
      <c r="T223" t="str">
        <f t="shared" si="35"/>
        <v>1+1.1466024i</v>
      </c>
      <c r="U223" t="str">
        <f t="shared" si="36"/>
        <v>5.46685932i</v>
      </c>
      <c r="V223" t="str">
        <f t="shared" si="37"/>
        <v>1+0.064056i</v>
      </c>
      <c r="W223" t="str">
        <f t="shared" si="38"/>
        <v>1+0.0317108910891089i</v>
      </c>
      <c r="X223" t="str">
        <f t="shared" si="39"/>
        <v>0.836514548546543+0.409546623926748i</v>
      </c>
      <c r="Y223">
        <f t="shared" si="40"/>
        <v>0.931388762601216</v>
      </c>
      <c r="Z223">
        <f t="shared" si="41"/>
        <v>0.455282537725431</v>
      </c>
      <c r="AA223">
        <f t="shared" si="42"/>
        <v>-0.617380124495297</v>
      </c>
      <c r="AB223">
        <f t="shared" si="43"/>
        <v>206.085767897673</v>
      </c>
    </row>
    <row r="224" spans="16:28">
      <c r="P224">
        <v>5.2</v>
      </c>
      <c r="Q224">
        <v>5200</v>
      </c>
      <c r="R224">
        <f t="shared" si="33"/>
        <v>32656</v>
      </c>
      <c r="S224" t="str">
        <f t="shared" si="34"/>
        <v>1+3.2656i</v>
      </c>
      <c r="T224" t="str">
        <f t="shared" si="35"/>
        <v>1+1.1690848i</v>
      </c>
      <c r="U224" t="str">
        <f t="shared" si="36"/>
        <v>5.57405264i</v>
      </c>
      <c r="V224" t="str">
        <f t="shared" si="37"/>
        <v>1+0.065312i</v>
      </c>
      <c r="W224" t="str">
        <f t="shared" si="38"/>
        <v>1+0.0323326732673267i</v>
      </c>
      <c r="X224" t="str">
        <f t="shared" si="39"/>
        <v>0.838816321661811+0.424504786794741i</v>
      </c>
      <c r="Y224">
        <f t="shared" si="40"/>
        <v>0.940115490510554</v>
      </c>
      <c r="Z224">
        <f t="shared" si="41"/>
        <v>0.468496565064437</v>
      </c>
      <c r="AA224">
        <f t="shared" si="42"/>
        <v>-0.536375825654879</v>
      </c>
      <c r="AB224">
        <f t="shared" si="43"/>
        <v>206.842875894568</v>
      </c>
    </row>
    <row r="225" spans="16:28">
      <c r="P225">
        <v>5.3</v>
      </c>
      <c r="Q225">
        <v>5300</v>
      </c>
      <c r="R225">
        <f t="shared" si="33"/>
        <v>33284</v>
      </c>
      <c r="S225" t="str">
        <f t="shared" si="34"/>
        <v>1+3.3284i</v>
      </c>
      <c r="T225" t="str">
        <f t="shared" si="35"/>
        <v>1+1.1915672i</v>
      </c>
      <c r="U225" t="str">
        <f t="shared" si="36"/>
        <v>5.68124596i</v>
      </c>
      <c r="V225" t="str">
        <f t="shared" si="37"/>
        <v>1+0.066568i</v>
      </c>
      <c r="W225" t="str">
        <f t="shared" si="38"/>
        <v>1+0.0329544554455446i</v>
      </c>
      <c r="X225" t="str">
        <f t="shared" si="39"/>
        <v>0.841161823318961+0.439319989071036i</v>
      </c>
      <c r="Y225">
        <f t="shared" si="40"/>
        <v>0.948975903701803</v>
      </c>
      <c r="Z225">
        <f t="shared" si="41"/>
        <v>0.481310451470201</v>
      </c>
      <c r="AA225">
        <f t="shared" si="42"/>
        <v>-0.454896299867249</v>
      </c>
      <c r="AB225">
        <f t="shared" si="43"/>
        <v>207.577057504779</v>
      </c>
    </row>
    <row r="226" spans="16:28">
      <c r="P226">
        <v>5.4</v>
      </c>
      <c r="Q226">
        <v>5400</v>
      </c>
      <c r="R226">
        <f t="shared" si="33"/>
        <v>33912</v>
      </c>
      <c r="S226" t="str">
        <f t="shared" si="34"/>
        <v>1+3.3912i</v>
      </c>
      <c r="T226" t="str">
        <f t="shared" si="35"/>
        <v>1+1.2140496i</v>
      </c>
      <c r="U226" t="str">
        <f t="shared" si="36"/>
        <v>5.78843928i</v>
      </c>
      <c r="V226" t="str">
        <f t="shared" si="37"/>
        <v>1+0.067824i</v>
      </c>
      <c r="W226" t="str">
        <f t="shared" si="38"/>
        <v>1+0.0335762376237624i</v>
      </c>
      <c r="X226" t="str">
        <f t="shared" si="39"/>
        <v>0.843550998304059+0.453999415261603i</v>
      </c>
      <c r="Y226">
        <f t="shared" si="40"/>
        <v>0.957963337397446</v>
      </c>
      <c r="Z226">
        <f t="shared" si="41"/>
        <v>0.493738840815101</v>
      </c>
      <c r="AA226">
        <f t="shared" si="42"/>
        <v>-0.373022233265508</v>
      </c>
      <c r="AB226">
        <f t="shared" si="43"/>
        <v>208.289151760387</v>
      </c>
    </row>
    <row r="227" spans="16:28">
      <c r="P227">
        <v>5.5</v>
      </c>
      <c r="Q227">
        <v>5500</v>
      </c>
      <c r="R227">
        <f t="shared" si="33"/>
        <v>34540</v>
      </c>
      <c r="S227" t="str">
        <f t="shared" si="34"/>
        <v>1+3.454i</v>
      </c>
      <c r="T227" t="str">
        <f t="shared" si="35"/>
        <v>1+1.236532i</v>
      </c>
      <c r="U227" t="str">
        <f t="shared" si="36"/>
        <v>5.8956326i</v>
      </c>
      <c r="V227" t="str">
        <f t="shared" si="37"/>
        <v>1+0.06908i</v>
      </c>
      <c r="W227" t="str">
        <f t="shared" si="38"/>
        <v>1+0.0341980198019802i</v>
      </c>
      <c r="X227" t="str">
        <f t="shared" si="39"/>
        <v>0.845983790400766+0.468549713894109i</v>
      </c>
      <c r="Y227">
        <f t="shared" si="40"/>
        <v>0.967071563024732</v>
      </c>
      <c r="Z227">
        <f t="shared" si="41"/>
        <v>0.505795698602966</v>
      </c>
      <c r="AA227">
        <f t="shared" si="42"/>
        <v>-0.290827741157201</v>
      </c>
      <c r="AB227">
        <f t="shared" si="43"/>
        <v>208.979958825821</v>
      </c>
    </row>
    <row r="228" spans="16:28">
      <c r="P228">
        <v>5.6</v>
      </c>
      <c r="Q228">
        <v>5600</v>
      </c>
      <c r="R228">
        <f t="shared" si="33"/>
        <v>35168</v>
      </c>
      <c r="S228" t="str">
        <f t="shared" si="34"/>
        <v>1+3.5168i</v>
      </c>
      <c r="T228" t="str">
        <f t="shared" si="35"/>
        <v>1+1.2590144i</v>
      </c>
      <c r="U228" t="str">
        <f t="shared" si="36"/>
        <v>6.00282592i</v>
      </c>
      <c r="V228" t="str">
        <f t="shared" si="37"/>
        <v>1+0.070336i</v>
      </c>
      <c r="W228" t="str">
        <f t="shared" si="38"/>
        <v>1+0.034819801980198i</v>
      </c>
      <c r="X228" t="str">
        <f t="shared" si="39"/>
        <v>0.848460142393099+0.482977045411467i</v>
      </c>
      <c r="Y228">
        <f t="shared" si="40"/>
        <v>0.976294750382336</v>
      </c>
      <c r="Z228">
        <f t="shared" si="41"/>
        <v>0.517494351256285</v>
      </c>
      <c r="AA228">
        <f t="shared" si="42"/>
        <v>-0.208380918401694</v>
      </c>
      <c r="AB228">
        <f t="shared" si="43"/>
        <v>209.650242248846</v>
      </c>
    </row>
    <row r="229" spans="16:28">
      <c r="P229">
        <v>5.7</v>
      </c>
      <c r="Q229">
        <v>5700</v>
      </c>
      <c r="R229">
        <f t="shared" si="33"/>
        <v>35796</v>
      </c>
      <c r="S229" t="str">
        <f t="shared" si="34"/>
        <v>1+3.5796i</v>
      </c>
      <c r="T229" t="str">
        <f t="shared" si="35"/>
        <v>1+1.2814968i</v>
      </c>
      <c r="U229" t="str">
        <f t="shared" si="36"/>
        <v>6.11001924i</v>
      </c>
      <c r="V229" t="str">
        <f t="shared" si="37"/>
        <v>1+0.071592i</v>
      </c>
      <c r="W229" t="str">
        <f t="shared" si="38"/>
        <v>1+0.0354415841584158i</v>
      </c>
      <c r="X229" t="str">
        <f t="shared" si="39"/>
        <v>0.850979996068208+0.497287125024604i</v>
      </c>
      <c r="Y229">
        <f t="shared" si="40"/>
        <v>0.985627433883353</v>
      </c>
      <c r="Z229">
        <f t="shared" si="41"/>
        <v>0.528847522526193</v>
      </c>
      <c r="AA229">
        <f t="shared" si="42"/>
        <v>-0.125744337798682</v>
      </c>
      <c r="AB229">
        <f t="shared" si="43"/>
        <v>210.300731046701</v>
      </c>
    </row>
    <row r="230" spans="16:28">
      <c r="P230">
        <v>5.8</v>
      </c>
      <c r="Q230">
        <v>5800</v>
      </c>
      <c r="R230">
        <f t="shared" si="33"/>
        <v>36424</v>
      </c>
      <c r="S230" t="str">
        <f t="shared" si="34"/>
        <v>1+3.6424i</v>
      </c>
      <c r="T230" t="str">
        <f t="shared" si="35"/>
        <v>1+1.3039792i</v>
      </c>
      <c r="U230" t="str">
        <f t="shared" si="36"/>
        <v>6.21721256i</v>
      </c>
      <c r="V230" t="str">
        <f t="shared" si="37"/>
        <v>1+0.072848i</v>
      </c>
      <c r="W230" t="str">
        <f t="shared" si="38"/>
        <v>1+0.0360633663366337i</v>
      </c>
      <c r="X230" t="str">
        <f t="shared" si="39"/>
        <v>0.853543292219209+0.5114852611328i</v>
      </c>
      <c r="Y230">
        <f t="shared" si="40"/>
        <v>0.995064482357045</v>
      </c>
      <c r="Z230">
        <f t="shared" si="41"/>
        <v>0.539867367287781</v>
      </c>
      <c r="AA230">
        <f t="shared" si="42"/>
        <v>-0.0429755021818867</v>
      </c>
      <c r="AB230">
        <f t="shared" si="43"/>
        <v>210.932121642429</v>
      </c>
    </row>
    <row r="231" spans="16:28">
      <c r="P231">
        <v>5.9</v>
      </c>
      <c r="Q231">
        <v>5900</v>
      </c>
      <c r="R231">
        <f t="shared" si="33"/>
        <v>37052</v>
      </c>
      <c r="S231" t="str">
        <f t="shared" si="34"/>
        <v>1+3.7052i</v>
      </c>
      <c r="T231" t="str">
        <f t="shared" si="35"/>
        <v>1+1.3264616i</v>
      </c>
      <c r="U231" t="str">
        <f t="shared" si="36"/>
        <v>6.32440588i</v>
      </c>
      <c r="V231" t="str">
        <f t="shared" si="37"/>
        <v>1+0.074104i</v>
      </c>
      <c r="W231" t="str">
        <f t="shared" si="38"/>
        <v>1+0.0366851485148515i</v>
      </c>
      <c r="X231" t="str">
        <f t="shared" si="39"/>
        <v>0.856149970648077+0.525576389837498i</v>
      </c>
      <c r="Y231">
        <f t="shared" si="40"/>
        <v>1.00460107196604</v>
      </c>
      <c r="Z231">
        <f t="shared" si="41"/>
        <v>0.55056550295535</v>
      </c>
      <c r="AA231">
        <f t="shared" si="42"/>
        <v>0.0398727448100185</v>
      </c>
      <c r="AB231">
        <f t="shared" si="43"/>
        <v>211.545079664839</v>
      </c>
    </row>
    <row r="232" spans="16:28">
      <c r="P232">
        <v>6</v>
      </c>
      <c r="Q232">
        <v>6000</v>
      </c>
      <c r="R232">
        <f t="shared" si="33"/>
        <v>37680</v>
      </c>
      <c r="S232" t="str">
        <f t="shared" si="34"/>
        <v>1+3.768i</v>
      </c>
      <c r="T232" t="str">
        <f t="shared" si="35"/>
        <v>1+1.348944i</v>
      </c>
      <c r="U232" t="str">
        <f t="shared" si="36"/>
        <v>6.4315992i</v>
      </c>
      <c r="V232" t="str">
        <f t="shared" si="37"/>
        <v>1+0.07536i</v>
      </c>
      <c r="W232" t="str">
        <f t="shared" si="38"/>
        <v>1+0.0373069306930693i</v>
      </c>
      <c r="X232" t="str">
        <f t="shared" si="39"/>
        <v>0.858799970168563+0.539565106005328i</v>
      </c>
      <c r="Y232">
        <f t="shared" si="40"/>
        <v>1.01423266185825</v>
      </c>
      <c r="Z232">
        <f t="shared" si="41"/>
        <v>0.560953038727481</v>
      </c>
      <c r="AA232">
        <f t="shared" si="42"/>
        <v>0.122751844931267</v>
      </c>
      <c r="AB232">
        <f t="shared" si="43"/>
        <v>212.140241624123</v>
      </c>
    </row>
    <row r="233" spans="16:28">
      <c r="P233">
        <v>6.1</v>
      </c>
      <c r="Q233">
        <v>6100</v>
      </c>
      <c r="R233">
        <f t="shared" si="33"/>
        <v>38308</v>
      </c>
      <c r="S233" t="str">
        <f t="shared" si="34"/>
        <v>1+3.8308i</v>
      </c>
      <c r="T233" t="str">
        <f t="shared" si="35"/>
        <v>1+1.3714264i</v>
      </c>
      <c r="U233" t="str">
        <f t="shared" si="36"/>
        <v>6.53879252i</v>
      </c>
      <c r="V233" t="str">
        <f t="shared" si="37"/>
        <v>1+0.076616i</v>
      </c>
      <c r="W233" t="str">
        <f t="shared" si="38"/>
        <v>1+0.0379287128712871i</v>
      </c>
      <c r="X233" t="str">
        <f t="shared" si="39"/>
        <v>0.861493228609168+0.553455691276336i</v>
      </c>
      <c r="Y233">
        <f t="shared" si="40"/>
        <v>1.02395497222564</v>
      </c>
      <c r="Z233">
        <f t="shared" si="41"/>
        <v>0.571040602849786</v>
      </c>
      <c r="AA233">
        <f t="shared" si="42"/>
        <v>0.205617184673267</v>
      </c>
      <c r="AB233">
        <f t="shared" si="43"/>
        <v>212.718216473899</v>
      </c>
    </row>
    <row r="234" spans="16:28">
      <c r="P234">
        <v>6.2</v>
      </c>
      <c r="Q234">
        <v>6200</v>
      </c>
      <c r="R234">
        <f t="shared" si="33"/>
        <v>38936</v>
      </c>
      <c r="S234" t="str">
        <f t="shared" si="34"/>
        <v>1+3.8936i</v>
      </c>
      <c r="T234" t="str">
        <f t="shared" si="35"/>
        <v>1+1.3939088i</v>
      </c>
      <c r="U234" t="str">
        <f t="shared" si="36"/>
        <v>6.64598584i</v>
      </c>
      <c r="V234" t="str">
        <f t="shared" si="37"/>
        <v>1+0.077872i</v>
      </c>
      <c r="W234" t="str">
        <f t="shared" si="38"/>
        <v>1+0.038550495049505i</v>
      </c>
      <c r="X234" t="str">
        <f t="shared" si="39"/>
        <v>0.864229682816168+0.567252139362319i</v>
      </c>
      <c r="Y234">
        <f t="shared" si="40"/>
        <v>1.03376396448689</v>
      </c>
      <c r="Z234">
        <f t="shared" si="41"/>
        <v>0.58083836806375</v>
      </c>
      <c r="AA234">
        <f t="shared" si="42"/>
        <v>0.288427784390077</v>
      </c>
      <c r="AB234">
        <f t="shared" si="43"/>
        <v>213.279587069319</v>
      </c>
    </row>
    <row r="235" spans="16:28">
      <c r="P235">
        <v>6.3</v>
      </c>
      <c r="Q235">
        <v>6300</v>
      </c>
      <c r="R235">
        <f t="shared" si="33"/>
        <v>39564</v>
      </c>
      <c r="S235" t="str">
        <f t="shared" si="34"/>
        <v>1+3.9564i</v>
      </c>
      <c r="T235" t="str">
        <f t="shared" si="35"/>
        <v>1+1.4163912i</v>
      </c>
      <c r="U235" t="str">
        <f t="shared" si="36"/>
        <v>6.75317916i</v>
      </c>
      <c r="V235" t="str">
        <f t="shared" si="37"/>
        <v>1+0.079128i</v>
      </c>
      <c r="W235" t="str">
        <f t="shared" si="38"/>
        <v>1+0.0391722772277228i</v>
      </c>
      <c r="X235" t="str">
        <f t="shared" si="39"/>
        <v>0.867009268656671+0.580958178936352i</v>
      </c>
      <c r="Y235">
        <f t="shared" si="40"/>
        <v>1.04365582334868</v>
      </c>
      <c r="Z235">
        <f t="shared" si="41"/>
        <v>0.590356075392879</v>
      </c>
      <c r="AA235">
        <f t="shared" si="42"/>
        <v>0.371146014234498</v>
      </c>
      <c r="AB235">
        <f t="shared" si="43"/>
        <v>213.824911529919</v>
      </c>
    </row>
    <row r="236" spans="16:28">
      <c r="P236">
        <v>6.4</v>
      </c>
      <c r="Q236">
        <v>6400</v>
      </c>
      <c r="R236">
        <f t="shared" si="33"/>
        <v>40192</v>
      </c>
      <c r="S236" t="str">
        <f t="shared" si="34"/>
        <v>1+4.0192i</v>
      </c>
      <c r="T236" t="str">
        <f t="shared" si="35"/>
        <v>1+1.4388736i</v>
      </c>
      <c r="U236" t="str">
        <f t="shared" si="36"/>
        <v>6.86037248i</v>
      </c>
      <c r="V236" t="str">
        <f t="shared" si="37"/>
        <v>1+0.080384i</v>
      </c>
      <c r="W236" t="str">
        <f t="shared" si="38"/>
        <v>1+0.0397940594059406i</v>
      </c>
      <c r="X236" t="str">
        <f t="shared" si="39"/>
        <v>0.869831921021732+0.59457729437697i</v>
      </c>
      <c r="Y236">
        <f t="shared" si="40"/>
        <v>1.05362694053303</v>
      </c>
      <c r="Z236">
        <f t="shared" si="41"/>
        <v>0.599603056402024</v>
      </c>
      <c r="AA236">
        <f t="shared" si="42"/>
        <v>0.453737334276737</v>
      </c>
      <c r="AB236">
        <f t="shared" si="43"/>
        <v>214.354724514981</v>
      </c>
    </row>
    <row r="237" spans="16:28">
      <c r="P237">
        <v>6.5</v>
      </c>
      <c r="Q237">
        <v>6500</v>
      </c>
      <c r="R237">
        <f t="shared" si="33"/>
        <v>40820</v>
      </c>
      <c r="S237" t="str">
        <f t="shared" si="34"/>
        <v>1+4.082i</v>
      </c>
      <c r="T237" t="str">
        <f t="shared" si="35"/>
        <v>1+1.461356i</v>
      </c>
      <c r="U237" t="str">
        <f t="shared" si="36"/>
        <v>6.9675658i</v>
      </c>
      <c r="V237" t="str">
        <f t="shared" si="37"/>
        <v>1+0.08164i</v>
      </c>
      <c r="W237" t="str">
        <f t="shared" si="38"/>
        <v>1+0.0404158415841584i</v>
      </c>
      <c r="X237" t="str">
        <f t="shared" si="39"/>
        <v>0.872697573829497+0.608112744598041i</v>
      </c>
      <c r="Y237">
        <f t="shared" si="40"/>
        <v>1.06367389998554</v>
      </c>
      <c r="Z237">
        <f t="shared" si="41"/>
        <v>0.608588254052282</v>
      </c>
      <c r="AA237">
        <f t="shared" si="42"/>
        <v>0.53617005647399</v>
      </c>
      <c r="AB237">
        <f t="shared" si="43"/>
        <v>214.869538418431</v>
      </c>
    </row>
    <row r="238" spans="16:28">
      <c r="P238">
        <v>6.6</v>
      </c>
      <c r="Q238">
        <v>6600</v>
      </c>
      <c r="R238">
        <f t="shared" si="33"/>
        <v>41448</v>
      </c>
      <c r="S238" t="str">
        <f t="shared" si="34"/>
        <v>1+4.1448i</v>
      </c>
      <c r="T238" t="str">
        <f t="shared" si="35"/>
        <v>1+1.4838384i</v>
      </c>
      <c r="U238" t="str">
        <f t="shared" si="36"/>
        <v>7.07475912i</v>
      </c>
      <c r="V238" t="str">
        <f t="shared" si="37"/>
        <v>1+0.082896i</v>
      </c>
      <c r="W238" t="str">
        <f t="shared" si="38"/>
        <v>1+0.0410376237623762i</v>
      </c>
      <c r="X238" t="str">
        <f t="shared" si="39"/>
        <v>0.875606160028413+0.621567580167365i</v>
      </c>
      <c r="Y238">
        <f t="shared" si="40"/>
        <v>1.0737934644031</v>
      </c>
      <c r="Z238">
        <f t="shared" si="41"/>
        <v>0.617320242261836</v>
      </c>
      <c r="AA238">
        <f t="shared" si="42"/>
        <v>0.618415126418351</v>
      </c>
      <c r="AB238">
        <f t="shared" si="43"/>
        <v>215.369844489597</v>
      </c>
    </row>
    <row r="239" spans="16:28">
      <c r="P239">
        <v>6.7</v>
      </c>
      <c r="Q239">
        <v>6700</v>
      </c>
      <c r="R239">
        <f t="shared" si="33"/>
        <v>42076</v>
      </c>
      <c r="S239" t="str">
        <f t="shared" si="34"/>
        <v>1+4.2076i</v>
      </c>
      <c r="T239" t="str">
        <f t="shared" si="35"/>
        <v>1+1.5063208i</v>
      </c>
      <c r="U239" t="str">
        <f t="shared" si="36"/>
        <v>7.18195244i</v>
      </c>
      <c r="V239" t="str">
        <f t="shared" si="37"/>
        <v>1+0.084152i</v>
      </c>
      <c r="W239" t="str">
        <f t="shared" si="38"/>
        <v>1+0.0416594059405941i</v>
      </c>
      <c r="X239" t="str">
        <f t="shared" si="39"/>
        <v>0.87855761160046+0.634944658892768i</v>
      </c>
      <c r="Y239">
        <f t="shared" si="40"/>
        <v>1.08398256293981</v>
      </c>
      <c r="Z239">
        <f t="shared" si="41"/>
        <v>0.625807244272457</v>
      </c>
      <c r="AA239">
        <f t="shared" si="42"/>
        <v>0.700445923015452</v>
      </c>
      <c r="AB239">
        <f t="shared" si="43"/>
        <v>215.856113885524</v>
      </c>
    </row>
    <row r="240" spans="16:28">
      <c r="P240">
        <v>6.8</v>
      </c>
      <c r="Q240">
        <v>6800</v>
      </c>
      <c r="R240">
        <f t="shared" si="33"/>
        <v>42704</v>
      </c>
      <c r="S240" t="str">
        <f t="shared" si="34"/>
        <v>1+4.2704i</v>
      </c>
      <c r="T240" t="str">
        <f t="shared" si="35"/>
        <v>1+1.5288032i</v>
      </c>
      <c r="U240" t="str">
        <f t="shared" si="36"/>
        <v>7.28914576i</v>
      </c>
      <c r="V240" t="str">
        <f t="shared" si="37"/>
        <v>1+0.085408i</v>
      </c>
      <c r="W240" t="str">
        <f t="shared" si="38"/>
        <v>1+0.0422811881188119i</v>
      </c>
      <c r="X240" t="str">
        <f t="shared" si="39"/>
        <v>0.881551859564443+0.648246660033464i</v>
      </c>
      <c r="Y240">
        <f t="shared" si="40"/>
        <v>1.09423827996743</v>
      </c>
      <c r="Z240">
        <f t="shared" si="41"/>
        <v>0.634057149911925</v>
      </c>
      <c r="AA240">
        <f t="shared" si="42"/>
        <v>0.782238074444485</v>
      </c>
      <c r="AB240">
        <f t="shared" si="43"/>
        <v>216.328798660047</v>
      </c>
    </row>
    <row r="241" spans="16:28">
      <c r="P241">
        <v>6.9</v>
      </c>
      <c r="Q241">
        <v>6900</v>
      </c>
      <c r="R241">
        <f t="shared" si="33"/>
        <v>43332</v>
      </c>
      <c r="S241" t="str">
        <f t="shared" si="34"/>
        <v>1+4.3332i</v>
      </c>
      <c r="T241" t="str">
        <f t="shared" si="35"/>
        <v>1+1.5512856i</v>
      </c>
      <c r="U241" t="str">
        <f t="shared" si="36"/>
        <v>7.39633908i</v>
      </c>
      <c r="V241" t="str">
        <f t="shared" si="37"/>
        <v>1+0.086664i</v>
      </c>
      <c r="W241" t="str">
        <f t="shared" si="38"/>
        <v>1+0.0429029702970297i</v>
      </c>
      <c r="X241" t="str">
        <f t="shared" si="39"/>
        <v>0.884588833979317+0.661476097276139i</v>
      </c>
      <c r="Y241">
        <f t="shared" si="40"/>
        <v>1.10455784478159</v>
      </c>
      <c r="Z241">
        <f t="shared" si="41"/>
        <v>0.642077531834221</v>
      </c>
      <c r="AA241">
        <f t="shared" si="42"/>
        <v>0.863769288923019</v>
      </c>
      <c r="AB241">
        <f t="shared" si="43"/>
        <v>216.788332694278</v>
      </c>
    </row>
    <row r="242" spans="16:28">
      <c r="P242">
        <v>7</v>
      </c>
      <c r="Q242">
        <v>7000</v>
      </c>
      <c r="R242">
        <f t="shared" si="33"/>
        <v>43960</v>
      </c>
      <c r="S242" t="str">
        <f t="shared" si="34"/>
        <v>1+4.396i</v>
      </c>
      <c r="T242" t="str">
        <f t="shared" si="35"/>
        <v>1+1.573768i</v>
      </c>
      <c r="U242" t="str">
        <f t="shared" si="36"/>
        <v>7.5035324i</v>
      </c>
      <c r="V242" t="str">
        <f t="shared" si="37"/>
        <v>1+0.08792i</v>
      </c>
      <c r="W242" t="str">
        <f t="shared" si="38"/>
        <v>1+0.0435247524752475i</v>
      </c>
      <c r="X242" t="str">
        <f t="shared" si="39"/>
        <v>0.887668463947567+0.674635330599283i</v>
      </c>
      <c r="Y242">
        <f t="shared" si="40"/>
        <v>1.11493862215812</v>
      </c>
      <c r="Z242">
        <f t="shared" si="41"/>
        <v>0.649875660811828</v>
      </c>
      <c r="AA242">
        <f t="shared" si="42"/>
        <v>0.945019198952796</v>
      </c>
      <c r="AB242">
        <f t="shared" si="43"/>
        <v>217.235132572793</v>
      </c>
    </row>
    <row r="243" spans="16:28">
      <c r="P243">
        <v>7.1</v>
      </c>
      <c r="Q243">
        <v>7100</v>
      </c>
      <c r="R243">
        <f t="shared" si="33"/>
        <v>44588</v>
      </c>
      <c r="S243" t="str">
        <f t="shared" si="34"/>
        <v>1+4.4588i</v>
      </c>
      <c r="T243" t="str">
        <f t="shared" si="35"/>
        <v>1+1.5962504i</v>
      </c>
      <c r="U243" t="str">
        <f t="shared" si="36"/>
        <v>7.61072572i</v>
      </c>
      <c r="V243" t="str">
        <f t="shared" si="37"/>
        <v>1+0.089176i</v>
      </c>
      <c r="W243" t="str">
        <f t="shared" si="38"/>
        <v>1+0.0441465346534654i</v>
      </c>
      <c r="X243" t="str">
        <f t="shared" si="39"/>
        <v>0.890790677618613+0.687726577135372i</v>
      </c>
      <c r="Y243">
        <f t="shared" si="40"/>
        <v>1.12537810367474</v>
      </c>
      <c r="Z243">
        <f t="shared" si="41"/>
        <v>0.657458520147823</v>
      </c>
      <c r="AA243">
        <f t="shared" si="42"/>
        <v>1.02596921785683</v>
      </c>
      <c r="AB243">
        <f t="shared" si="43"/>
        <v>217.669598409387</v>
      </c>
    </row>
    <row r="244" spans="16:28">
      <c r="P244">
        <v>7.2</v>
      </c>
      <c r="Q244">
        <v>7200</v>
      </c>
      <c r="R244">
        <f t="shared" si="33"/>
        <v>45216</v>
      </c>
      <c r="S244" t="str">
        <f t="shared" si="34"/>
        <v>1+4.5216i</v>
      </c>
      <c r="T244" t="str">
        <f t="shared" si="35"/>
        <v>1+1.6187328i</v>
      </c>
      <c r="U244" t="str">
        <f t="shared" si="36"/>
        <v>7.71791904i</v>
      </c>
      <c r="V244" t="str">
        <f t="shared" si="37"/>
        <v>1+0.090432i</v>
      </c>
      <c r="W244" t="str">
        <f t="shared" si="38"/>
        <v>1+0.0447683168316832i</v>
      </c>
      <c r="X244" t="str">
        <f t="shared" si="39"/>
        <v>0.893955402192279+0.700751921128337i</v>
      </c>
      <c r="Y244">
        <f t="shared" si="40"/>
        <v>1.13587389972383</v>
      </c>
      <c r="Z244">
        <f t="shared" si="41"/>
        <v>0.664832819269458</v>
      </c>
      <c r="AA244">
        <f t="shared" si="42"/>
        <v>1.10660240753742</v>
      </c>
      <c r="AB244">
        <f t="shared" si="43"/>
        <v>218.092114625924</v>
      </c>
    </row>
    <row r="245" spans="16:28">
      <c r="P245">
        <v>7.3</v>
      </c>
      <c r="Q245">
        <v>7300</v>
      </c>
      <c r="R245">
        <f t="shared" si="33"/>
        <v>45844</v>
      </c>
      <c r="S245" t="str">
        <f t="shared" si="34"/>
        <v>1+4.5844i</v>
      </c>
      <c r="T245" t="str">
        <f t="shared" si="35"/>
        <v>1+1.6412152i</v>
      </c>
      <c r="U245" t="str">
        <f t="shared" si="36"/>
        <v>7.82511236i</v>
      </c>
      <c r="V245" t="str">
        <f t="shared" si="37"/>
        <v>1+0.091688i</v>
      </c>
      <c r="W245" t="str">
        <f t="shared" si="38"/>
        <v>1+0.045390099009901i</v>
      </c>
      <c r="X245" t="str">
        <f t="shared" si="39"/>
        <v>0.897162563922288+0.713713323073059i</v>
      </c>
      <c r="Y245">
        <f t="shared" si="40"/>
        <v>1.14642373214951</v>
      </c>
      <c r="Z245">
        <f t="shared" si="41"/>
        <v>0.672005006559584</v>
      </c>
      <c r="AA245">
        <f t="shared" si="42"/>
        <v>1.18690335648941</v>
      </c>
      <c r="AB245">
        <f t="shared" si="43"/>
        <v>218.503050687525</v>
      </c>
    </row>
    <row r="246" spans="16:28">
      <c r="P246">
        <v>7.4</v>
      </c>
      <c r="Q246">
        <v>7400</v>
      </c>
      <c r="R246">
        <f t="shared" si="33"/>
        <v>46472</v>
      </c>
      <c r="S246" t="str">
        <f t="shared" si="34"/>
        <v>1+4.6472i</v>
      </c>
      <c r="T246" t="str">
        <f t="shared" si="35"/>
        <v>1+1.6636976i</v>
      </c>
      <c r="U246" t="str">
        <f t="shared" si="36"/>
        <v>7.93230568i</v>
      </c>
      <c r="V246" t="str">
        <f t="shared" si="37"/>
        <v>1+0.092944i</v>
      </c>
      <c r="W246" t="str">
        <f t="shared" si="38"/>
        <v>1+0.0460118811881188i</v>
      </c>
      <c r="X246" t="str">
        <f t="shared" si="39"/>
        <v>0.90041208811981+0.726612628114278i</v>
      </c>
      <c r="Y246">
        <f t="shared" si="40"/>
        <v>1.15702542745067</v>
      </c>
      <c r="Z246">
        <f t="shared" si="41"/>
        <v>0.678981281477512</v>
      </c>
      <c r="AA246">
        <f t="shared" si="42"/>
        <v>1.266858067197</v>
      </c>
      <c r="AB246">
        <f t="shared" si="43"/>
        <v>218.902761797046</v>
      </c>
    </row>
    <row r="247" spans="16:28">
      <c r="P247">
        <v>7.5</v>
      </c>
      <c r="Q247">
        <v>7500</v>
      </c>
      <c r="R247">
        <f t="shared" si="33"/>
        <v>47100</v>
      </c>
      <c r="S247" t="str">
        <f t="shared" si="34"/>
        <v>1+4.71i</v>
      </c>
      <c r="T247" t="str">
        <f t="shared" si="35"/>
        <v>1+1.68618i</v>
      </c>
      <c r="U247" t="str">
        <f t="shared" si="36"/>
        <v>8.039499i</v>
      </c>
      <c r="V247" t="str">
        <f t="shared" si="37"/>
        <v>1+0.0942i</v>
      </c>
      <c r="W247" t="str">
        <f t="shared" si="38"/>
        <v>1+0.0466336633663366i</v>
      </c>
      <c r="X247" t="str">
        <f t="shared" si="39"/>
        <v>0.903703899157039+0.739451573774012i</v>
      </c>
      <c r="Y247">
        <f t="shared" si="40"/>
        <v>1.16767691049729</v>
      </c>
      <c r="Z247">
        <f t="shared" si="41"/>
        <v>0.685767606016599</v>
      </c>
      <c r="AA247">
        <f t="shared" si="42"/>
        <v>1.34645385212502</v>
      </c>
      <c r="AB247">
        <f t="shared" si="43"/>
        <v>219.291589551541</v>
      </c>
    </row>
    <row r="248" spans="16:28">
      <c r="P248">
        <v>7.6</v>
      </c>
      <c r="Q248">
        <v>7600</v>
      </c>
      <c r="R248">
        <f t="shared" si="33"/>
        <v>47728</v>
      </c>
      <c r="S248" t="str">
        <f t="shared" si="34"/>
        <v>1+4.7728i</v>
      </c>
      <c r="T248" t="str">
        <f t="shared" si="35"/>
        <v>1+1.7086624i</v>
      </c>
      <c r="U248" t="str">
        <f t="shared" si="36"/>
        <v>8.14669232i</v>
      </c>
      <c r="V248" t="str">
        <f t="shared" si="37"/>
        <v>1+0.095456i</v>
      </c>
      <c r="W248" t="str">
        <f t="shared" si="38"/>
        <v>1+0.0472554455445545i</v>
      </c>
      <c r="X248" t="str">
        <f t="shared" si="39"/>
        <v>0.907037920470827+0.752231797069353i</v>
      </c>
      <c r="Y248">
        <f t="shared" si="40"/>
        <v>1.1783761987134</v>
      </c>
      <c r="Z248">
        <f t="shared" si="41"/>
        <v>0.692369715541962</v>
      </c>
      <c r="AA248">
        <f t="shared" si="42"/>
        <v>1.42567923759056</v>
      </c>
      <c r="AB248">
        <f t="shared" si="43"/>
        <v>219.669862563228</v>
      </c>
    </row>
    <row r="249" spans="16:28">
      <c r="P249">
        <v>7.7</v>
      </c>
      <c r="Q249">
        <v>7700</v>
      </c>
      <c r="R249">
        <f t="shared" si="33"/>
        <v>48356</v>
      </c>
      <c r="S249" t="str">
        <f t="shared" si="34"/>
        <v>1+4.8356i</v>
      </c>
      <c r="T249" t="str">
        <f t="shared" si="35"/>
        <v>1+1.7311448i</v>
      </c>
      <c r="U249" t="str">
        <f t="shared" si="36"/>
        <v>8.25388564i</v>
      </c>
      <c r="V249" t="str">
        <f t="shared" si="37"/>
        <v>1+0.096712i</v>
      </c>
      <c r="W249" t="str">
        <f t="shared" si="38"/>
        <v>1+0.0478772277227723i</v>
      </c>
      <c r="X249" t="str">
        <f t="shared" si="39"/>
        <v>0.910414074566348+0.764954841076044i</v>
      </c>
      <c r="Y249">
        <f t="shared" si="40"/>
        <v>1.18912139668504</v>
      </c>
      <c r="Z249">
        <f t="shared" si="41"/>
        <v>0.698793129048304</v>
      </c>
      <c r="AA249">
        <f t="shared" si="42"/>
        <v>1.50452387486614</v>
      </c>
      <c r="AB249">
        <f t="shared" si="43"/>
        <v>220.037897047209</v>
      </c>
    </row>
    <row r="250" spans="16:28">
      <c r="P250">
        <v>7.8</v>
      </c>
      <c r="Q250">
        <v>7800</v>
      </c>
      <c r="R250">
        <f t="shared" si="33"/>
        <v>48984</v>
      </c>
      <c r="S250" t="str">
        <f t="shared" si="34"/>
        <v>1+4.8984i</v>
      </c>
      <c r="T250" t="str">
        <f t="shared" si="35"/>
        <v>1+1.7536272i</v>
      </c>
      <c r="U250" t="str">
        <f t="shared" si="36"/>
        <v>8.36107896i</v>
      </c>
      <c r="V250" t="str">
        <f t="shared" si="37"/>
        <v>1+0.097968i</v>
      </c>
      <c r="W250" t="str">
        <f t="shared" si="38"/>
        <v>1+0.0484990099009901i</v>
      </c>
      <c r="X250" t="str">
        <f t="shared" si="39"/>
        <v>0.913832283020811+0.777622160987576i</v>
      </c>
      <c r="Y250">
        <f t="shared" si="40"/>
        <v>1.19991069115581</v>
      </c>
      <c r="Z250">
        <f t="shared" si="41"/>
        <v>0.705043158874632</v>
      </c>
      <c r="AA250">
        <f t="shared" si="42"/>
        <v>1.58297845792573</v>
      </c>
      <c r="AB250">
        <f t="shared" si="43"/>
        <v>220.395997378088</v>
      </c>
    </row>
    <row r="251" spans="16:28">
      <c r="P251">
        <v>7.9</v>
      </c>
      <c r="Q251">
        <v>7900</v>
      </c>
      <c r="R251">
        <f t="shared" si="33"/>
        <v>49612</v>
      </c>
      <c r="S251" t="str">
        <f t="shared" si="34"/>
        <v>1+4.9612i</v>
      </c>
      <c r="T251" t="str">
        <f t="shared" si="35"/>
        <v>1+1.7761096i</v>
      </c>
      <c r="U251" t="str">
        <f t="shared" si="36"/>
        <v>8.46827228i</v>
      </c>
      <c r="V251" t="str">
        <f t="shared" si="37"/>
        <v>1+0.099224i</v>
      </c>
      <c r="W251" t="str">
        <f t="shared" si="38"/>
        <v>1+0.0491207920792079i</v>
      </c>
      <c r="X251" t="str">
        <f t="shared" si="39"/>
        <v>0.917292466487202+0.790235129714499i</v>
      </c>
      <c r="Y251">
        <f t="shared" si="40"/>
        <v>1.21074234637641</v>
      </c>
      <c r="Z251">
        <f t="shared" si="41"/>
        <v>0.711124919909856</v>
      </c>
      <c r="AA251">
        <f t="shared" si="42"/>
        <v>1.66103464729748</v>
      </c>
      <c r="AB251">
        <f t="shared" si="43"/>
        <v>220.744456617413</v>
      </c>
    </row>
    <row r="252" spans="16:28">
      <c r="P252">
        <v>8</v>
      </c>
      <c r="Q252">
        <v>8000</v>
      </c>
      <c r="R252">
        <f t="shared" si="33"/>
        <v>50240</v>
      </c>
      <c r="S252" t="str">
        <f t="shared" si="34"/>
        <v>1+5.024i</v>
      </c>
      <c r="T252" t="str">
        <f t="shared" si="35"/>
        <v>1+1.798592i</v>
      </c>
      <c r="U252" t="str">
        <f t="shared" si="36"/>
        <v>8.5754656i</v>
      </c>
      <c r="V252" t="str">
        <f t="shared" si="37"/>
        <v>1+0.10048i</v>
      </c>
      <c r="W252" t="str">
        <f t="shared" si="38"/>
        <v>1+0.0497425742574258i</v>
      </c>
      <c r="X252" t="str">
        <f t="shared" si="39"/>
        <v>0.920794544698079+0.802795043064179i</v>
      </c>
      <c r="Y252">
        <f t="shared" si="40"/>
        <v>1.22161469977819</v>
      </c>
      <c r="Z252">
        <f t="shared" si="41"/>
        <v>0.717043338320662</v>
      </c>
      <c r="AA252">
        <f t="shared" si="42"/>
        <v>1.73868499953546</v>
      </c>
      <c r="AB252">
        <f t="shared" si="43"/>
        <v>221.083557013745</v>
      </c>
    </row>
    <row r="253" spans="16:28">
      <c r="P253">
        <v>8.1</v>
      </c>
      <c r="Q253">
        <v>8100</v>
      </c>
      <c r="R253">
        <f t="shared" si="33"/>
        <v>50868</v>
      </c>
      <c r="S253" t="str">
        <f t="shared" si="34"/>
        <v>1+5.0868i</v>
      </c>
      <c r="T253" t="str">
        <f t="shared" si="35"/>
        <v>1+1.8210744i</v>
      </c>
      <c r="U253" t="str">
        <f t="shared" si="36"/>
        <v>8.68265892i</v>
      </c>
      <c r="V253" t="str">
        <f t="shared" si="37"/>
        <v>1+0.101736i</v>
      </c>
      <c r="W253" t="str">
        <f t="shared" si="38"/>
        <v>1+0.0503643564356436i</v>
      </c>
      <c r="X253" t="str">
        <f t="shared" si="39"/>
        <v>0.9243384364694+0.815303124537258i</v>
      </c>
      <c r="Y253">
        <f t="shared" si="40"/>
        <v>1.23252615794348</v>
      </c>
      <c r="Z253">
        <f t="shared" si="41"/>
        <v>0.722803159830728</v>
      </c>
      <c r="AA253">
        <f t="shared" si="42"/>
        <v>1.81592290186503</v>
      </c>
      <c r="AB253">
        <f t="shared" si="43"/>
        <v>221.413570477021</v>
      </c>
    </row>
    <row r="254" spans="16:28">
      <c r="P254">
        <v>8.2</v>
      </c>
      <c r="Q254">
        <v>8200</v>
      </c>
      <c r="R254">
        <f t="shared" si="33"/>
        <v>51496</v>
      </c>
      <c r="S254" t="str">
        <f t="shared" si="34"/>
        <v>1+5.1496i</v>
      </c>
      <c r="T254" t="str">
        <f t="shared" si="35"/>
        <v>1+1.8435568i</v>
      </c>
      <c r="U254" t="str">
        <f t="shared" si="36"/>
        <v>8.78985224i</v>
      </c>
      <c r="V254" t="str">
        <f t="shared" si="37"/>
        <v>1+0.102992i</v>
      </c>
      <c r="W254" t="str">
        <f t="shared" si="38"/>
        <v>1+0.0509861386138614i</v>
      </c>
      <c r="X254" t="str">
        <f t="shared" si="39"/>
        <v>0.92792405970439+0.82776052977352i</v>
      </c>
      <c r="Y254">
        <f t="shared" si="40"/>
        <v>1.24347519284834</v>
      </c>
      <c r="Z254">
        <f t="shared" si="41"/>
        <v>0.728408957578213</v>
      </c>
      <c r="AA254">
        <f t="shared" si="42"/>
        <v>1.89274251159568</v>
      </c>
      <c r="AB254">
        <f t="shared" si="43"/>
        <v>221.734759028755</v>
      </c>
    </row>
    <row r="255" spans="16:28">
      <c r="P255">
        <v>8.3</v>
      </c>
      <c r="Q255">
        <v>8300</v>
      </c>
      <c r="R255">
        <f t="shared" si="33"/>
        <v>52124</v>
      </c>
      <c r="S255" t="str">
        <f t="shared" si="34"/>
        <v>1+5.2124i</v>
      </c>
      <c r="T255" t="str">
        <f t="shared" si="35"/>
        <v>1+1.8660392i</v>
      </c>
      <c r="U255" t="str">
        <f t="shared" si="36"/>
        <v>8.89704556i</v>
      </c>
      <c r="V255" t="str">
        <f t="shared" si="37"/>
        <v>1+0.104248i</v>
      </c>
      <c r="W255" t="str">
        <f t="shared" si="38"/>
        <v>1+0.0516079207920792i</v>
      </c>
      <c r="X255" t="str">
        <f t="shared" si="39"/>
        <v>0.931551331397456+0.840168350676752i</v>
      </c>
      <c r="Y255">
        <f t="shared" si="40"/>
        <v>1.25446033835561</v>
      </c>
      <c r="Z255">
        <f t="shared" si="41"/>
        <v>0.733865139576555</v>
      </c>
      <c r="AA255">
        <f t="shared" si="42"/>
        <v>1.96913869993018</v>
      </c>
      <c r="AB255">
        <f t="shared" si="43"/>
        <v>222.047375229516</v>
      </c>
    </row>
    <row r="256" spans="16:28">
      <c r="P256">
        <v>8.4</v>
      </c>
      <c r="Q256">
        <v>8400</v>
      </c>
      <c r="R256">
        <f t="shared" si="33"/>
        <v>52752</v>
      </c>
      <c r="S256" t="str">
        <f t="shared" si="34"/>
        <v>1+5.2752i</v>
      </c>
      <c r="T256" t="str">
        <f t="shared" si="35"/>
        <v>1+1.8885216i</v>
      </c>
      <c r="U256" t="str">
        <f t="shared" si="36"/>
        <v>9.00423888i</v>
      </c>
      <c r="V256" t="str">
        <f t="shared" si="37"/>
        <v>1+0.105504i</v>
      </c>
      <c r="W256" t="str">
        <f t="shared" si="38"/>
        <v>1+0.052229702970297i</v>
      </c>
      <c r="X256" t="str">
        <f t="shared" si="39"/>
        <v>0.935220167638123+0.852527619245322i</v>
      </c>
      <c r="Y256">
        <f t="shared" si="40"/>
        <v>1.26548018693821</v>
      </c>
      <c r="Z256">
        <f t="shared" si="41"/>
        <v>0.739175955801792</v>
      </c>
      <c r="AA256">
        <f t="shared" si="42"/>
        <v>2.04510699982994</v>
      </c>
      <c r="AB256">
        <f t="shared" si="43"/>
        <v>222.351662584991</v>
      </c>
    </row>
    <row r="257" spans="16:28">
      <c r="P257">
        <v>8.5</v>
      </c>
      <c r="Q257">
        <v>8500</v>
      </c>
      <c r="R257">
        <f t="shared" si="33"/>
        <v>53380</v>
      </c>
      <c r="S257" t="str">
        <f t="shared" si="34"/>
        <v>1+5.338i</v>
      </c>
      <c r="T257" t="str">
        <f t="shared" si="35"/>
        <v>1+1.911004i</v>
      </c>
      <c r="U257" t="str">
        <f t="shared" si="36"/>
        <v>9.1114322i</v>
      </c>
      <c r="V257" t="str">
        <f t="shared" si="37"/>
        <v>1+0.10676i</v>
      </c>
      <c r="W257" t="str">
        <f t="shared" si="38"/>
        <v>1+0.0528514851485149i</v>
      </c>
      <c r="X257" t="str">
        <f t="shared" si="39"/>
        <v>0.938930483615032+0.864839311132728i</v>
      </c>
      <c r="Y257">
        <f t="shared" si="40"/>
        <v>1.27653338661474</v>
      </c>
      <c r="Z257">
        <f t="shared" si="41"/>
        <v>0.744345504928057</v>
      </c>
      <c r="AA257">
        <f t="shared" si="42"/>
        <v>2.12064355762615</v>
      </c>
      <c r="AB257">
        <f t="shared" si="43"/>
        <v>222.647855931912</v>
      </c>
    </row>
    <row r="258" spans="16:28">
      <c r="P258">
        <v>8.6</v>
      </c>
      <c r="Q258">
        <v>8600</v>
      </c>
      <c r="R258">
        <f t="shared" si="33"/>
        <v>54008</v>
      </c>
      <c r="S258" t="str">
        <f t="shared" si="34"/>
        <v>1+5.4008i</v>
      </c>
      <c r="T258" t="str">
        <f t="shared" si="35"/>
        <v>1+1.9334864i</v>
      </c>
      <c r="U258" t="str">
        <f t="shared" si="36"/>
        <v>9.21862552i</v>
      </c>
      <c r="V258" t="str">
        <f t="shared" si="37"/>
        <v>1+0.108016i</v>
      </c>
      <c r="W258" t="str">
        <f t="shared" si="38"/>
        <v>1+0.0534732673267327i</v>
      </c>
      <c r="X258" t="str">
        <f t="shared" si="39"/>
        <v>0.942682193619954+0.877104348960072i</v>
      </c>
      <c r="Y258">
        <f t="shared" si="40"/>
        <v>1.2876186380807</v>
      </c>
      <c r="Z258">
        <f t="shared" si="41"/>
        <v>0.749377740731387</v>
      </c>
      <c r="AA258">
        <f t="shared" si="42"/>
        <v>2.19574508809101</v>
      </c>
      <c r="AB258">
        <f t="shared" si="43"/>
        <v>222.936181804957</v>
      </c>
    </row>
    <row r="259" spans="16:28">
      <c r="P259">
        <v>8.7</v>
      </c>
      <c r="Q259">
        <v>8700</v>
      </c>
      <c r="R259">
        <f t="shared" ref="R259:R322" si="44">6.28*Q259</f>
        <v>54636</v>
      </c>
      <c r="S259" t="str">
        <f t="shared" ref="S259:S322" si="45">COMPLEX(1,R259*L$2*L$4)</f>
        <v>1+5.4636i</v>
      </c>
      <c r="T259" t="str">
        <f t="shared" ref="T259:T322" si="46">COMPLEX(1,(L$1+L$3)*R259*L$6)</f>
        <v>1+1.9559688i</v>
      </c>
      <c r="U259" t="str">
        <f t="shared" ref="U259:U322" si="47">COMPLEX(0,(L$4+L$5)*L$1*R259)</f>
        <v>9.32581884i</v>
      </c>
      <c r="V259" t="str">
        <f t="shared" ref="V259:V322" si="48">COMPLEX(1,L$3*L$6*R259)</f>
        <v>1+0.109272i</v>
      </c>
      <c r="W259" t="str">
        <f t="shared" ref="W259:W322" si="49">COMPLEX(1,L$2*L$4*L$5*R259/(L$4+L$5))</f>
        <v>1+0.0540950495049505i</v>
      </c>
      <c r="X259" t="str">
        <f t="shared" ref="X259:X322" si="50">IMDIV(IMPRODUCT(S259,T259),IMPRODUCT(U259,V259,W259))</f>
        <v>0.94647521105186+0.889323605400444i</v>
      </c>
      <c r="Y259">
        <f t="shared" ref="Y259:Y322" si="51">IMABS(X259)</f>
        <v>1.2987346920207</v>
      </c>
      <c r="Z259">
        <f t="shared" ref="Z259:Z322" si="52">IMARGUMENT(X259)</f>
        <v>0.75427647818065</v>
      </c>
      <c r="AA259">
        <f t="shared" ref="AA259:AA322" si="53">20*LOG(Y259)</f>
        <v>2.27040883270805</v>
      </c>
      <c r="AB259">
        <f t="shared" si="43"/>
        <v>223.216858785743</v>
      </c>
    </row>
    <row r="260" spans="16:28">
      <c r="P260">
        <v>8.8</v>
      </c>
      <c r="Q260">
        <v>8800</v>
      </c>
      <c r="R260">
        <f t="shared" si="44"/>
        <v>55264</v>
      </c>
      <c r="S260" t="str">
        <f t="shared" si="45"/>
        <v>1+5.5264i</v>
      </c>
      <c r="T260" t="str">
        <f t="shared" si="46"/>
        <v>1+1.9784512i</v>
      </c>
      <c r="U260" t="str">
        <f t="shared" si="47"/>
        <v>9.43301216i</v>
      </c>
      <c r="V260" t="str">
        <f t="shared" si="48"/>
        <v>1+0.110528i</v>
      </c>
      <c r="W260" t="str">
        <f t="shared" si="49"/>
        <v>1+0.0547168316831683i</v>
      </c>
      <c r="X260" t="str">
        <f t="shared" si="50"/>
        <v>0.950309448421019+0.901497906053322i</v>
      </c>
      <c r="Y260">
        <f t="shared" si="51"/>
        <v>1.30988034658773</v>
      </c>
      <c r="Z260">
        <f t="shared" si="52"/>
        <v>0.759045399233131</v>
      </c>
      <c r="AA260">
        <f t="shared" si="53"/>
        <v>2.3446325209011</v>
      </c>
      <c r="AB260">
        <f t="shared" ref="AB260:AB323" si="54">DEGREES(Z260)+180</f>
        <v>223.490097834881</v>
      </c>
    </row>
    <row r="261" spans="16:28">
      <c r="P261">
        <v>8.9</v>
      </c>
      <c r="Q261">
        <v>8900</v>
      </c>
      <c r="R261">
        <f t="shared" si="44"/>
        <v>55892</v>
      </c>
      <c r="S261" t="str">
        <f t="shared" si="45"/>
        <v>1+5.5892i</v>
      </c>
      <c r="T261" t="str">
        <f t="shared" si="46"/>
        <v>1+2.0009336i</v>
      </c>
      <c r="U261" t="str">
        <f t="shared" si="47"/>
        <v>9.54020548i</v>
      </c>
      <c r="V261" t="str">
        <f t="shared" si="48"/>
        <v>1+0.111784i</v>
      </c>
      <c r="W261" t="str">
        <f t="shared" si="49"/>
        <v>1+0.0553386138613862i</v>
      </c>
      <c r="X261" t="str">
        <f t="shared" si="50"/>
        <v>0.95418481735313+0.913628032125535i</v>
      </c>
      <c r="Y261">
        <f t="shared" si="51"/>
        <v>1.3210544450373</v>
      </c>
      <c r="Z261">
        <f t="shared" si="52"/>
        <v>0.763688058351184</v>
      </c>
      <c r="AA261">
        <f t="shared" si="53"/>
        <v>2.41841433400153</v>
      </c>
      <c r="AB261">
        <f t="shared" si="54"/>
        <v>223.756102608063</v>
      </c>
    </row>
    <row r="262" spans="16:28">
      <c r="P262">
        <v>9</v>
      </c>
      <c r="Q262">
        <v>9000</v>
      </c>
      <c r="R262">
        <f t="shared" si="44"/>
        <v>56520</v>
      </c>
      <c r="S262" t="str">
        <f t="shared" si="45"/>
        <v>1+5.652i</v>
      </c>
      <c r="T262" t="str">
        <f t="shared" si="46"/>
        <v>1+2.023416i</v>
      </c>
      <c r="U262" t="str">
        <f t="shared" si="47"/>
        <v>9.6473988i</v>
      </c>
      <c r="V262" t="str">
        <f t="shared" si="48"/>
        <v>1+0.11304i</v>
      </c>
      <c r="W262" t="str">
        <f t="shared" si="49"/>
        <v>1+0.055960396039604i</v>
      </c>
      <c r="X262" t="str">
        <f t="shared" si="50"/>
        <v>0.958101228593503+0.925714722933801i</v>
      </c>
      <c r="Y262">
        <f t="shared" si="51"/>
        <v>1.33225587350508</v>
      </c>
      <c r="Z262">
        <f t="shared" si="52"/>
        <v>0.768207887755293</v>
      </c>
      <c r="AA262">
        <f t="shared" si="53"/>
        <v>2.49175287175079</v>
      </c>
      <c r="AB262">
        <f t="shared" si="54"/>
        <v>224.015069757038</v>
      </c>
    </row>
    <row r="263" spans="16:28">
      <c r="P263">
        <v>9.1</v>
      </c>
      <c r="Q263">
        <v>9100</v>
      </c>
      <c r="R263">
        <f t="shared" si="44"/>
        <v>57148</v>
      </c>
      <c r="S263" t="str">
        <f t="shared" si="45"/>
        <v>1+5.7148i</v>
      </c>
      <c r="T263" t="str">
        <f t="shared" si="46"/>
        <v>1+2.0458984i</v>
      </c>
      <c r="U263" t="str">
        <f t="shared" si="47"/>
        <v>9.75459212i</v>
      </c>
      <c r="V263" t="str">
        <f t="shared" si="48"/>
        <v>1+0.114296i</v>
      </c>
      <c r="W263" t="str">
        <f t="shared" si="49"/>
        <v>1+0.0565821782178218i</v>
      </c>
      <c r="X263" t="str">
        <f t="shared" si="50"/>
        <v>0.962058592011263+0.937758678242588i</v>
      </c>
      <c r="Y263">
        <f t="shared" si="51"/>
        <v>1.34348355891763</v>
      </c>
      <c r="Z263">
        <f t="shared" si="52"/>
        <v>0.772608202427909</v>
      </c>
      <c r="AA263">
        <f t="shared" si="53"/>
        <v>2.56464712115166</v>
      </c>
      <c r="AB263">
        <f t="shared" si="54"/>
        <v>224.267189216308</v>
      </c>
    </row>
    <row r="264" spans="16:28">
      <c r="P264">
        <v>9.2</v>
      </c>
      <c r="Q264">
        <v>9200</v>
      </c>
      <c r="R264">
        <f t="shared" si="44"/>
        <v>57776</v>
      </c>
      <c r="S264" t="str">
        <f t="shared" si="45"/>
        <v>1+5.7776i</v>
      </c>
      <c r="T264" t="str">
        <f t="shared" si="46"/>
        <v>1+2.0683808i</v>
      </c>
      <c r="U264" t="str">
        <f t="shared" si="47"/>
        <v>9.86178544i</v>
      </c>
      <c r="V264" t="str">
        <f t="shared" si="48"/>
        <v>1+0.115552i</v>
      </c>
      <c r="W264" t="str">
        <f t="shared" si="49"/>
        <v>1+0.0572039603960396i</v>
      </c>
      <c r="X264" t="str">
        <f t="shared" si="50"/>
        <v>0.966056816603605+0.949760560449804i</v>
      </c>
      <c r="Y264">
        <f t="shared" si="51"/>
        <v>1.35473646702679</v>
      </c>
      <c r="Z264">
        <f t="shared" si="52"/>
        <v>0.776892204881525</v>
      </c>
      <c r="AA264">
        <f t="shared" si="53"/>
        <v>2.63709642749634</v>
      </c>
      <c r="AB264">
        <f t="shared" si="54"/>
        <v>224.512644476324</v>
      </c>
    </row>
    <row r="265" spans="16:28">
      <c r="P265">
        <v>9.3</v>
      </c>
      <c r="Q265">
        <v>9300</v>
      </c>
      <c r="R265">
        <f t="shared" si="44"/>
        <v>58404</v>
      </c>
      <c r="S265" t="str">
        <f t="shared" si="45"/>
        <v>1+5.8404i</v>
      </c>
      <c r="T265" t="str">
        <f t="shared" si="46"/>
        <v>1+2.0908632i</v>
      </c>
      <c r="U265" t="str">
        <f t="shared" si="47"/>
        <v>9.96897876i</v>
      </c>
      <c r="V265" t="str">
        <f t="shared" si="48"/>
        <v>1+0.116808i</v>
      </c>
      <c r="W265" t="str">
        <f t="shared" si="49"/>
        <v>1+0.0578257425742574i</v>
      </c>
      <c r="X265" t="str">
        <f t="shared" si="50"/>
        <v>0.970095810500067+0.961720996631782i</v>
      </c>
      <c r="Y265">
        <f t="shared" si="51"/>
        <v>1.36601360055902</v>
      </c>
      <c r="Z265">
        <f t="shared" si="52"/>
        <v>0.781062989703631</v>
      </c>
      <c r="AA265">
        <f t="shared" si="53"/>
        <v>2.70910046741287</v>
      </c>
      <c r="AB265">
        <f t="shared" si="54"/>
        <v>224.751612843888</v>
      </c>
    </row>
    <row r="266" spans="16:28">
      <c r="P266">
        <v>9.4</v>
      </c>
      <c r="Q266">
        <v>9400</v>
      </c>
      <c r="R266">
        <f t="shared" si="44"/>
        <v>59032</v>
      </c>
      <c r="S266" t="str">
        <f t="shared" si="45"/>
        <v>1+5.9032i</v>
      </c>
      <c r="T266" t="str">
        <f t="shared" si="46"/>
        <v>1+2.1133456i</v>
      </c>
      <c r="U266" t="str">
        <f t="shared" si="47"/>
        <v>10.07617208i</v>
      </c>
      <c r="V266" t="str">
        <f t="shared" si="48"/>
        <v>1+0.118064i</v>
      </c>
      <c r="W266" t="str">
        <f t="shared" si="49"/>
        <v>1+0.0584475247524753i</v>
      </c>
      <c r="X266" t="str">
        <f t="shared" si="50"/>
        <v>0.97417548096686+0.97364058045802i</v>
      </c>
      <c r="Y266">
        <f t="shared" si="51"/>
        <v>1.37731399747176</v>
      </c>
      <c r="Z266">
        <f t="shared" si="52"/>
        <v>0.785123547890375</v>
      </c>
      <c r="AA266">
        <f t="shared" si="53"/>
        <v>2.78065922378404</v>
      </c>
      <c r="AB266">
        <f t="shared" si="54"/>
        <v>224.984265690456</v>
      </c>
    </row>
    <row r="267" spans="16:28">
      <c r="P267">
        <v>9.5</v>
      </c>
      <c r="Q267">
        <v>9500</v>
      </c>
      <c r="R267">
        <f t="shared" si="44"/>
        <v>59660</v>
      </c>
      <c r="S267" t="str">
        <f t="shared" si="45"/>
        <v>1+5.966i</v>
      </c>
      <c r="T267" t="str">
        <f t="shared" si="46"/>
        <v>1+2.135828i</v>
      </c>
      <c r="U267" t="str">
        <f t="shared" si="47"/>
        <v>10.1833654i</v>
      </c>
      <c r="V267" t="str">
        <f t="shared" si="48"/>
        <v>1+0.11932i</v>
      </c>
      <c r="W267" t="str">
        <f t="shared" si="49"/>
        <v>1+0.0590693069306931i</v>
      </c>
      <c r="X267" t="str">
        <f t="shared" si="50"/>
        <v>0.978295734411203+0.985519873985283i</v>
      </c>
      <c r="Y267">
        <f t="shared" si="51"/>
        <v>1.38863672930941</v>
      </c>
      <c r="Z267">
        <f t="shared" si="52"/>
        <v>0.789076770980109</v>
      </c>
      <c r="AA267">
        <f t="shared" si="53"/>
        <v>2.8517729624038</v>
      </c>
      <c r="AB267">
        <f t="shared" si="54"/>
        <v>225.210768688971</v>
      </c>
    </row>
    <row r="268" spans="16:28">
      <c r="P268">
        <v>9.6</v>
      </c>
      <c r="Q268">
        <v>9600</v>
      </c>
      <c r="R268">
        <f t="shared" si="44"/>
        <v>60288</v>
      </c>
      <c r="S268" t="str">
        <f t="shared" si="45"/>
        <v>1+6.0288i</v>
      </c>
      <c r="T268" t="str">
        <f t="shared" si="46"/>
        <v>1+2.1583104i</v>
      </c>
      <c r="U268" t="str">
        <f t="shared" si="47"/>
        <v>10.29055872i</v>
      </c>
      <c r="V268" t="str">
        <f t="shared" si="48"/>
        <v>1+0.120576i</v>
      </c>
      <c r="W268" t="str">
        <f t="shared" si="49"/>
        <v>1+0.0596910891089109i</v>
      </c>
      <c r="X268" t="str">
        <f t="shared" si="50"/>
        <v>0.982456476385753+0.997359409339877i</v>
      </c>
      <c r="Y268">
        <f t="shared" si="51"/>
        <v>1.39998089965224</v>
      </c>
      <c r="Z268">
        <f t="shared" si="52"/>
        <v>0.792925454997233</v>
      </c>
      <c r="AA268">
        <f t="shared" si="53"/>
        <v>2.92244221024732</v>
      </c>
      <c r="AB268">
        <f t="shared" si="54"/>
        <v>225.431282039832</v>
      </c>
    </row>
    <row r="269" spans="16:28">
      <c r="P269">
        <v>9.7</v>
      </c>
      <c r="Q269">
        <v>9700</v>
      </c>
      <c r="R269">
        <f t="shared" si="44"/>
        <v>60916</v>
      </c>
      <c r="S269" t="str">
        <f t="shared" si="45"/>
        <v>1+6.0916i</v>
      </c>
      <c r="T269" t="str">
        <f t="shared" si="46"/>
        <v>1+2.1807928i</v>
      </c>
      <c r="U269" t="str">
        <f t="shared" si="47"/>
        <v>10.39775204i</v>
      </c>
      <c r="V269" t="str">
        <f t="shared" si="48"/>
        <v>1+0.121832i</v>
      </c>
      <c r="W269" t="str">
        <f t="shared" si="49"/>
        <v>1+0.0603128712871287i</v>
      </c>
      <c r="X269" t="str">
        <f t="shared" si="50"/>
        <v>0.986657611592947+1.00915969029607i</v>
      </c>
      <c r="Y269">
        <f t="shared" si="51"/>
        <v>1.41134564265199</v>
      </c>
      <c r="Z269">
        <f t="shared" si="52"/>
        <v>0.796672304216245</v>
      </c>
      <c r="AA269">
        <f t="shared" si="53"/>
        <v>2.99266773523856</v>
      </c>
      <c r="AB269">
        <f t="shared" si="54"/>
        <v>225.645960686553</v>
      </c>
    </row>
    <row r="270" spans="16:28">
      <c r="P270">
        <v>9.8</v>
      </c>
      <c r="Q270">
        <v>9800</v>
      </c>
      <c r="R270">
        <f t="shared" si="44"/>
        <v>61544</v>
      </c>
      <c r="S270" t="str">
        <f t="shared" si="45"/>
        <v>1+6.1544i</v>
      </c>
      <c r="T270" t="str">
        <f t="shared" si="46"/>
        <v>1+2.2032752i</v>
      </c>
      <c r="U270" t="str">
        <f t="shared" si="47"/>
        <v>10.50494536i</v>
      </c>
      <c r="V270" t="str">
        <f t="shared" si="48"/>
        <v>1+0.123088i</v>
      </c>
      <c r="W270" t="str">
        <f t="shared" si="49"/>
        <v>1+0.0609346534653466i</v>
      </c>
      <c r="X270" t="str">
        <f t="shared" si="50"/>
        <v>0.990899043889556+1.02092119375826i</v>
      </c>
      <c r="Y270">
        <f t="shared" si="51"/>
        <v>1.42273012164853</v>
      </c>
      <c r="Z270">
        <f t="shared" si="52"/>
        <v>0.800319934755193</v>
      </c>
      <c r="AA270">
        <f t="shared" si="53"/>
        <v>3.06245052741129</v>
      </c>
      <c r="AB270">
        <f t="shared" si="54"/>
        <v>225.854954521658</v>
      </c>
    </row>
    <row r="271" spans="16:28">
      <c r="P271">
        <v>9.9</v>
      </c>
      <c r="Q271">
        <v>9900</v>
      </c>
      <c r="R271">
        <f t="shared" si="44"/>
        <v>62172</v>
      </c>
      <c r="S271" t="str">
        <f t="shared" si="45"/>
        <v>1+6.2172i</v>
      </c>
      <c r="T271" t="str">
        <f t="shared" si="46"/>
        <v>1+2.2257576i</v>
      </c>
      <c r="U271" t="str">
        <f t="shared" si="47"/>
        <v>10.61213868i</v>
      </c>
      <c r="V271" t="str">
        <f t="shared" si="48"/>
        <v>1+0.124344i</v>
      </c>
      <c r="W271" t="str">
        <f t="shared" si="49"/>
        <v>1+0.0615564356435644i</v>
      </c>
      <c r="X271" t="str">
        <f t="shared" si="50"/>
        <v>0.995180676291106+1.03264437115346i</v>
      </c>
      <c r="Y271">
        <f t="shared" si="51"/>
        <v>1.43413352786208</v>
      </c>
      <c r="Z271">
        <f t="shared" si="52"/>
        <v>0.803870878007322</v>
      </c>
      <c r="AA271">
        <f t="shared" si="53"/>
        <v>3.13179178136287</v>
      </c>
      <c r="AB271">
        <f t="shared" si="54"/>
        <v>226.058408583295</v>
      </c>
    </row>
    <row r="272" spans="16:28">
      <c r="P272">
        <v>10</v>
      </c>
      <c r="Q272">
        <v>10000</v>
      </c>
      <c r="R272">
        <f t="shared" si="44"/>
        <v>62800</v>
      </c>
      <c r="S272" t="str">
        <f t="shared" si="45"/>
        <v>1+6.28i</v>
      </c>
      <c r="T272" t="str">
        <f t="shared" si="46"/>
        <v>1+2.24824i</v>
      </c>
      <c r="U272" t="str">
        <f t="shared" si="47"/>
        <v>10.719332i</v>
      </c>
      <c r="V272" t="str">
        <f t="shared" si="48"/>
        <v>1+0.1256i</v>
      </c>
      <c r="W272" t="str">
        <f t="shared" si="49"/>
        <v>1+0.0621782178217822i</v>
      </c>
      <c r="X272" t="str">
        <f t="shared" si="50"/>
        <v>0.999502410976436+1.04432964974059i</v>
      </c>
      <c r="Y272">
        <f t="shared" si="51"/>
        <v>1.44555507915645</v>
      </c>
      <c r="Z272">
        <f t="shared" si="52"/>
        <v>0.8073275839191</v>
      </c>
      <c r="AA272">
        <f t="shared" si="53"/>
        <v>3.20069287991205</v>
      </c>
      <c r="AB272">
        <f t="shared" si="54"/>
        <v>226.256463243058</v>
      </c>
    </row>
    <row r="273" spans="16:28">
      <c r="P273">
        <v>11</v>
      </c>
      <c r="Q273">
        <v>11000</v>
      </c>
      <c r="R273">
        <f t="shared" si="44"/>
        <v>69080</v>
      </c>
      <c r="S273" t="str">
        <f t="shared" si="45"/>
        <v>1+6.908i</v>
      </c>
      <c r="T273" t="str">
        <f t="shared" si="46"/>
        <v>1+2.473064i</v>
      </c>
      <c r="U273" t="str">
        <f t="shared" si="47"/>
        <v>11.7912652i</v>
      </c>
      <c r="V273" t="str">
        <f t="shared" si="48"/>
        <v>1+0.13816i</v>
      </c>
      <c r="W273" t="str">
        <f t="shared" si="49"/>
        <v>1+0.0683960396039604i</v>
      </c>
      <c r="X273" t="str">
        <f t="shared" si="50"/>
        <v>1.04490327376128+1.15917698277216i</v>
      </c>
      <c r="Y273">
        <f t="shared" si="51"/>
        <v>1.56061338226539</v>
      </c>
      <c r="Z273">
        <f t="shared" si="52"/>
        <v>0.837198220238015</v>
      </c>
      <c r="AA273">
        <f t="shared" si="53"/>
        <v>3.86590653344467</v>
      </c>
      <c r="AB273">
        <f t="shared" si="54"/>
        <v>227.967924635502</v>
      </c>
    </row>
    <row r="274" spans="16:28">
      <c r="P274">
        <v>12</v>
      </c>
      <c r="Q274">
        <v>12000</v>
      </c>
      <c r="R274">
        <f t="shared" si="44"/>
        <v>75360</v>
      </c>
      <c r="S274" t="str">
        <f t="shared" si="45"/>
        <v>1+7.536i</v>
      </c>
      <c r="T274" t="str">
        <f t="shared" si="46"/>
        <v>1+2.697888i</v>
      </c>
      <c r="U274" t="str">
        <f t="shared" si="47"/>
        <v>12.8631984i</v>
      </c>
      <c r="V274" t="str">
        <f t="shared" si="48"/>
        <v>1+0.15072i</v>
      </c>
      <c r="W274" t="str">
        <f t="shared" si="49"/>
        <v>1+0.0746138613861386i</v>
      </c>
      <c r="X274" t="str">
        <f t="shared" si="50"/>
        <v>1.094200728661+1.2705645334916i</v>
      </c>
      <c r="Y274">
        <f t="shared" si="51"/>
        <v>1.67678545686948</v>
      </c>
      <c r="Z274">
        <f t="shared" si="52"/>
        <v>0.859840183990101</v>
      </c>
      <c r="AA274">
        <f t="shared" si="53"/>
        <v>4.48954997176058</v>
      </c>
      <c r="AB274">
        <f t="shared" si="54"/>
        <v>229.265213598385</v>
      </c>
    </row>
    <row r="275" spans="16:28">
      <c r="P275">
        <v>13</v>
      </c>
      <c r="Q275">
        <v>13000</v>
      </c>
      <c r="R275">
        <f t="shared" si="44"/>
        <v>81640</v>
      </c>
      <c r="S275" t="str">
        <f t="shared" si="45"/>
        <v>1+8.164i</v>
      </c>
      <c r="T275" t="str">
        <f t="shared" si="46"/>
        <v>1+2.922712i</v>
      </c>
      <c r="U275" t="str">
        <f t="shared" si="47"/>
        <v>13.9351316i</v>
      </c>
      <c r="V275" t="str">
        <f t="shared" si="48"/>
        <v>1+0.16328i</v>
      </c>
      <c r="W275" t="str">
        <f t="shared" si="49"/>
        <v>1+0.0808316831683168i</v>
      </c>
      <c r="X275" t="str">
        <f t="shared" si="50"/>
        <v>1.14728389259693+1.37866183544993i</v>
      </c>
      <c r="Y275">
        <f t="shared" si="51"/>
        <v>1.79359103107106</v>
      </c>
      <c r="Z275">
        <f t="shared" si="52"/>
        <v>0.876743769644872</v>
      </c>
      <c r="AA275">
        <f t="shared" si="53"/>
        <v>5.07446847096256</v>
      </c>
      <c r="AB275">
        <f t="shared" si="54"/>
        <v>230.233717715041</v>
      </c>
    </row>
    <row r="276" spans="16:28">
      <c r="P276">
        <v>14</v>
      </c>
      <c r="Q276">
        <v>14000</v>
      </c>
      <c r="R276">
        <f t="shared" si="44"/>
        <v>87920</v>
      </c>
      <c r="S276" t="str">
        <f t="shared" si="45"/>
        <v>1+8.792i</v>
      </c>
      <c r="T276" t="str">
        <f t="shared" si="46"/>
        <v>1+3.147536i</v>
      </c>
      <c r="U276" t="str">
        <f t="shared" si="47"/>
        <v>15.0070648i</v>
      </c>
      <c r="V276" t="str">
        <f t="shared" si="48"/>
        <v>1+0.17584i</v>
      </c>
      <c r="W276" t="str">
        <f t="shared" si="49"/>
        <v>1+0.0870495049504951i</v>
      </c>
      <c r="X276" t="str">
        <f t="shared" si="50"/>
        <v>1.20403459145921+1.48355234125301i</v>
      </c>
      <c r="Y276">
        <f t="shared" si="51"/>
        <v>1.91066136368212</v>
      </c>
      <c r="Z276">
        <f t="shared" si="52"/>
        <v>0.889028829096195</v>
      </c>
      <c r="AA276">
        <f t="shared" si="53"/>
        <v>5.62367443271456</v>
      </c>
      <c r="AB276">
        <f t="shared" si="54"/>
        <v>230.937599772669</v>
      </c>
    </row>
    <row r="277" spans="16:28">
      <c r="P277">
        <v>15</v>
      </c>
      <c r="Q277">
        <v>15000</v>
      </c>
      <c r="R277">
        <f t="shared" si="44"/>
        <v>94200</v>
      </c>
      <c r="S277" t="str">
        <f t="shared" si="45"/>
        <v>1+9.42i</v>
      </c>
      <c r="T277" t="str">
        <f t="shared" si="46"/>
        <v>1+3.37236i</v>
      </c>
      <c r="U277" t="str">
        <f t="shared" si="47"/>
        <v>16.078998i</v>
      </c>
      <c r="V277" t="str">
        <f t="shared" si="48"/>
        <v>1+0.1884i</v>
      </c>
      <c r="W277" t="str">
        <f t="shared" si="49"/>
        <v>1+0.0932673267326733i</v>
      </c>
      <c r="X277" t="str">
        <f t="shared" si="50"/>
        <v>1.2643278882423+1.58526486629228i</v>
      </c>
      <c r="Y277">
        <f t="shared" si="51"/>
        <v>2.02770552726177</v>
      </c>
      <c r="Z277">
        <f t="shared" si="52"/>
        <v>0.897551114245857</v>
      </c>
      <c r="AA277">
        <f t="shared" si="53"/>
        <v>6.1400976999018</v>
      </c>
      <c r="AB277">
        <f t="shared" si="54"/>
        <v>231.425890743552</v>
      </c>
    </row>
    <row r="278" spans="16:28">
      <c r="P278">
        <v>16</v>
      </c>
      <c r="Q278">
        <v>16000</v>
      </c>
      <c r="R278">
        <f t="shared" si="44"/>
        <v>100480</v>
      </c>
      <c r="S278" t="str">
        <f t="shared" si="45"/>
        <v>1+10.048i</v>
      </c>
      <c r="T278" t="str">
        <f t="shared" si="46"/>
        <v>1+3.597184i</v>
      </c>
      <c r="U278" t="str">
        <f t="shared" si="47"/>
        <v>17.1509312i</v>
      </c>
      <c r="V278" t="str">
        <f t="shared" si="48"/>
        <v>1+0.20096i</v>
      </c>
      <c r="W278" t="str">
        <f t="shared" si="49"/>
        <v>1+0.0994851485148515i</v>
      </c>
      <c r="X278" t="str">
        <f t="shared" si="50"/>
        <v>1.32803263148438+1.68379333862646i</v>
      </c>
      <c r="Y278">
        <f t="shared" si="51"/>
        <v>2.14448844191107</v>
      </c>
      <c r="Z278">
        <f t="shared" si="52"/>
        <v>0.902974619016589</v>
      </c>
      <c r="AA278">
        <f t="shared" si="53"/>
        <v>6.62647419753335</v>
      </c>
      <c r="AB278">
        <f t="shared" si="54"/>
        <v>231.736634677084</v>
      </c>
    </row>
    <row r="279" spans="16:28">
      <c r="P279">
        <v>17</v>
      </c>
      <c r="Q279">
        <v>17000</v>
      </c>
      <c r="R279">
        <f t="shared" si="44"/>
        <v>106760</v>
      </c>
      <c r="S279" t="str">
        <f t="shared" si="45"/>
        <v>1+10.676i</v>
      </c>
      <c r="T279" t="str">
        <f t="shared" si="46"/>
        <v>1+3.822008i</v>
      </c>
      <c r="U279" t="str">
        <f t="shared" si="47"/>
        <v>18.2228644i</v>
      </c>
      <c r="V279" t="str">
        <f t="shared" si="48"/>
        <v>1+0.21352i</v>
      </c>
      <c r="W279" t="str">
        <f t="shared" si="49"/>
        <v>1+0.10570297029703i</v>
      </c>
      <c r="X279" t="str">
        <f t="shared" si="50"/>
        <v>1.39501201989221+1.77910965094373i</v>
      </c>
      <c r="Y279">
        <f t="shared" si="51"/>
        <v>2.26081615478235</v>
      </c>
      <c r="Z279">
        <f t="shared" si="52"/>
        <v>0.905821753157097</v>
      </c>
      <c r="AA279">
        <f t="shared" si="53"/>
        <v>7.08530495579885</v>
      </c>
      <c r="AB279">
        <f t="shared" si="54"/>
        <v>231.899763447043</v>
      </c>
    </row>
    <row r="280" spans="16:28">
      <c r="P280">
        <v>18</v>
      </c>
      <c r="Q280">
        <v>18000</v>
      </c>
      <c r="R280">
        <f t="shared" si="44"/>
        <v>113040</v>
      </c>
      <c r="S280" t="str">
        <f t="shared" si="45"/>
        <v>1+11.304i</v>
      </c>
      <c r="T280" t="str">
        <f t="shared" si="46"/>
        <v>1+4.046832i</v>
      </c>
      <c r="U280" t="str">
        <f t="shared" si="47"/>
        <v>19.2947976i</v>
      </c>
      <c r="V280" t="str">
        <f t="shared" si="48"/>
        <v>1+0.22608i</v>
      </c>
      <c r="W280" t="str">
        <f t="shared" si="49"/>
        <v>1+0.111920792079208i</v>
      </c>
      <c r="X280" t="str">
        <f t="shared" si="50"/>
        <v>1.46512417903149+1.87117227900972i</v>
      </c>
      <c r="Y280">
        <f t="shared" si="51"/>
        <v>2.37652573260151</v>
      </c>
      <c r="Z280">
        <f t="shared" si="52"/>
        <v>0.906508768075541</v>
      </c>
      <c r="AA280">
        <f t="shared" si="53"/>
        <v>7.51885042240588</v>
      </c>
      <c r="AB280">
        <f t="shared" si="54"/>
        <v>231.939126502332</v>
      </c>
    </row>
    <row r="281" spans="16:28">
      <c r="P281">
        <v>19</v>
      </c>
      <c r="Q281">
        <v>19000</v>
      </c>
      <c r="R281">
        <f t="shared" si="44"/>
        <v>119320</v>
      </c>
      <c r="S281" t="str">
        <f t="shared" si="45"/>
        <v>1+11.932i</v>
      </c>
      <c r="T281" t="str">
        <f t="shared" si="46"/>
        <v>1+4.271656i</v>
      </c>
      <c r="U281" t="str">
        <f t="shared" si="47"/>
        <v>20.3667308i</v>
      </c>
      <c r="V281" t="str">
        <f t="shared" si="48"/>
        <v>1+0.23864i</v>
      </c>
      <c r="W281" t="str">
        <f t="shared" si="49"/>
        <v>1+0.118138613861386i</v>
      </c>
      <c r="X281" t="str">
        <f t="shared" si="50"/>
        <v>1.53822274600624+1.95993220933866i</v>
      </c>
      <c r="Y281">
        <f t="shared" si="51"/>
        <v>2.49147817199631</v>
      </c>
      <c r="Z281">
        <f t="shared" si="52"/>
        <v>0.905371186072368</v>
      </c>
      <c r="AA281">
        <f t="shared" si="53"/>
        <v>7.92914173282602</v>
      </c>
      <c r="AB281">
        <f t="shared" si="54"/>
        <v>231.8739478547</v>
      </c>
    </row>
    <row r="282" spans="16:28">
      <c r="P282">
        <v>20</v>
      </c>
      <c r="Q282">
        <v>20000</v>
      </c>
      <c r="R282">
        <f t="shared" si="44"/>
        <v>125600</v>
      </c>
      <c r="S282" t="str">
        <f t="shared" si="45"/>
        <v>1+12.56i</v>
      </c>
      <c r="T282" t="str">
        <f t="shared" si="46"/>
        <v>1+4.49648i</v>
      </c>
      <c r="U282" t="str">
        <f t="shared" si="47"/>
        <v>21.438664i</v>
      </c>
      <c r="V282" t="str">
        <f t="shared" si="48"/>
        <v>1+0.2512i</v>
      </c>
      <c r="W282" t="str">
        <f t="shared" si="49"/>
        <v>1+0.124356435643564i</v>
      </c>
      <c r="X282" t="str">
        <f t="shared" si="50"/>
        <v>1.61415745813607+2.04533710207397i</v>
      </c>
      <c r="Y282">
        <f t="shared" si="51"/>
        <v>2.60555333101755</v>
      </c>
      <c r="Z282">
        <f t="shared" si="52"/>
        <v>0.902682334722061</v>
      </c>
      <c r="AA282">
        <f t="shared" si="53"/>
        <v>8.31799933650425</v>
      </c>
      <c r="AB282">
        <f t="shared" si="54"/>
        <v>231.71988802059</v>
      </c>
    </row>
    <row r="283" spans="16:28">
      <c r="P283">
        <v>21</v>
      </c>
      <c r="Q283">
        <v>21000</v>
      </c>
      <c r="R283">
        <f t="shared" si="44"/>
        <v>131880</v>
      </c>
      <c r="S283" t="str">
        <f t="shared" si="45"/>
        <v>1+13.188i</v>
      </c>
      <c r="T283" t="str">
        <f t="shared" si="46"/>
        <v>1+4.721304i</v>
      </c>
      <c r="U283" t="str">
        <f t="shared" si="47"/>
        <v>22.5105972i</v>
      </c>
      <c r="V283" t="str">
        <f t="shared" si="48"/>
        <v>1+0.26376i</v>
      </c>
      <c r="W283" t="str">
        <f t="shared" si="49"/>
        <v>1+0.130574257425743i</v>
      </c>
      <c r="X283" t="str">
        <f t="shared" si="50"/>
        <v>1.69277474176454+2.12733426278283i</v>
      </c>
      <c r="Y283">
        <f t="shared" si="51"/>
        <v>2.71864624251957</v>
      </c>
      <c r="Z283">
        <f t="shared" si="52"/>
        <v>0.898667048110644</v>
      </c>
      <c r="AA283">
        <f t="shared" si="53"/>
        <v>8.68705399421457</v>
      </c>
      <c r="AB283">
        <f t="shared" si="54"/>
        <v>231.48982904422</v>
      </c>
    </row>
    <row r="284" spans="16:28">
      <c r="P284">
        <v>22</v>
      </c>
      <c r="Q284">
        <v>22000</v>
      </c>
      <c r="R284">
        <f t="shared" si="44"/>
        <v>138160</v>
      </c>
      <c r="S284" t="str">
        <f t="shared" si="45"/>
        <v>1+13.816i</v>
      </c>
      <c r="T284" t="str">
        <f t="shared" si="46"/>
        <v>1+4.946128i</v>
      </c>
      <c r="U284" t="str">
        <f t="shared" si="47"/>
        <v>23.5825304i</v>
      </c>
      <c r="V284" t="str">
        <f t="shared" si="48"/>
        <v>1+0.27632i</v>
      </c>
      <c r="W284" t="str">
        <f t="shared" si="49"/>
        <v>1+0.136792079207921i</v>
      </c>
      <c r="X284" t="str">
        <f t="shared" si="50"/>
        <v>1.77391829749102+2.20587278883026i</v>
      </c>
      <c r="Y284">
        <f t="shared" si="51"/>
        <v>2.8306643896222</v>
      </c>
      <c r="Z284">
        <f t="shared" si="52"/>
        <v>0.893511928666529</v>
      </c>
      <c r="AA284">
        <f t="shared" si="53"/>
        <v>9.03776762838109</v>
      </c>
      <c r="AB284">
        <f t="shared" si="54"/>
        <v>231.194462457186</v>
      </c>
    </row>
    <row r="285" spans="16:28">
      <c r="P285">
        <v>23</v>
      </c>
      <c r="Q285">
        <v>23000</v>
      </c>
      <c r="R285">
        <f t="shared" si="44"/>
        <v>144440</v>
      </c>
      <c r="S285" t="str">
        <f t="shared" si="45"/>
        <v>1+14.444i</v>
      </c>
      <c r="T285" t="str">
        <f t="shared" si="46"/>
        <v>1+5.170952i</v>
      </c>
      <c r="U285" t="str">
        <f t="shared" si="47"/>
        <v>24.6544636i</v>
      </c>
      <c r="V285" t="str">
        <f t="shared" si="48"/>
        <v>1+0.28888i</v>
      </c>
      <c r="W285" t="str">
        <f t="shared" si="49"/>
        <v>1+0.143009900990099i</v>
      </c>
      <c r="X285" t="str">
        <f t="shared" si="50"/>
        <v>1.85742967830972+2.2809051294736i</v>
      </c>
      <c r="Y285">
        <f t="shared" si="51"/>
        <v>2.94152566188445</v>
      </c>
      <c r="Z285">
        <f t="shared" si="52"/>
        <v>0.887373126791044</v>
      </c>
      <c r="AA285">
        <f t="shared" si="53"/>
        <v>9.37145283054407</v>
      </c>
      <c r="AB285">
        <f t="shared" si="54"/>
        <v>230.842735018454</v>
      </c>
    </row>
    <row r="286" spans="16:28">
      <c r="P286">
        <v>24</v>
      </c>
      <c r="Q286">
        <v>24000</v>
      </c>
      <c r="R286">
        <f t="shared" si="44"/>
        <v>150720</v>
      </c>
      <c r="S286" t="str">
        <f t="shared" si="45"/>
        <v>1+15.072i</v>
      </c>
      <c r="T286" t="str">
        <f t="shared" si="46"/>
        <v>1+5.395776i</v>
      </c>
      <c r="U286" t="str">
        <f t="shared" si="47"/>
        <v>25.7263968i</v>
      </c>
      <c r="V286" t="str">
        <f t="shared" si="48"/>
        <v>1+0.30144i</v>
      </c>
      <c r="W286" t="str">
        <f t="shared" si="49"/>
        <v>1+0.149227722772277i</v>
      </c>
      <c r="X286" t="str">
        <f t="shared" si="50"/>
        <v>1.94314885735734+2.3523882198312i</v>
      </c>
      <c r="Y286">
        <f t="shared" si="51"/>
        <v>3.05115680007595</v>
      </c>
      <c r="Z286">
        <f t="shared" si="52"/>
        <v>0.880382305504485</v>
      </c>
      <c r="AA286">
        <f t="shared" si="53"/>
        <v>9.68929053539775</v>
      </c>
      <c r="AB286">
        <f t="shared" si="54"/>
        <v>230.442190463404</v>
      </c>
    </row>
    <row r="287" spans="16:28">
      <c r="P287">
        <v>25</v>
      </c>
      <c r="Q287">
        <v>25000</v>
      </c>
      <c r="R287">
        <f t="shared" si="44"/>
        <v>157000</v>
      </c>
      <c r="S287" t="str">
        <f t="shared" si="45"/>
        <v>1+15.7i</v>
      </c>
      <c r="T287" t="str">
        <f t="shared" si="46"/>
        <v>1+5.6206i</v>
      </c>
      <c r="U287" t="str">
        <f t="shared" si="47"/>
        <v>26.79833i</v>
      </c>
      <c r="V287" t="str">
        <f t="shared" si="48"/>
        <v>1+0.314i</v>
      </c>
      <c r="W287" t="str">
        <f t="shared" si="49"/>
        <v>1+0.155445544554455i</v>
      </c>
      <c r="X287" t="str">
        <f t="shared" si="50"/>
        <v>2.03091478221207+2.42028429839859i</v>
      </c>
      <c r="Y287">
        <f t="shared" si="51"/>
        <v>3.15949219617366</v>
      </c>
      <c r="Z287">
        <f t="shared" si="52"/>
        <v>0.872651261687449</v>
      </c>
      <c r="AA287">
        <f t="shared" si="53"/>
        <v>9.99234574020743</v>
      </c>
      <c r="AB287">
        <f t="shared" si="54"/>
        <v>229.999234281457</v>
      </c>
    </row>
    <row r="288" spans="16:28">
      <c r="P288">
        <v>26</v>
      </c>
      <c r="Q288">
        <v>26000</v>
      </c>
      <c r="R288">
        <f t="shared" si="44"/>
        <v>163280</v>
      </c>
      <c r="S288" t="str">
        <f t="shared" si="45"/>
        <v>1+16.328i</v>
      </c>
      <c r="T288" t="str">
        <f t="shared" si="46"/>
        <v>1+5.845424i</v>
      </c>
      <c r="U288" t="str">
        <f t="shared" si="47"/>
        <v>27.8702632i</v>
      </c>
      <c r="V288" t="str">
        <f t="shared" si="48"/>
        <v>1+0.32656i</v>
      </c>
      <c r="W288" t="str">
        <f t="shared" si="49"/>
        <v>1+0.161663366336634i</v>
      </c>
      <c r="X288" t="str">
        <f t="shared" si="50"/>
        <v>2.12056591294518+2.48456148483563i</v>
      </c>
      <c r="Y288">
        <f t="shared" si="51"/>
        <v>3.26647295459088</v>
      </c>
      <c r="Z288">
        <f t="shared" si="52"/>
        <v>0.864275541586785</v>
      </c>
      <c r="AA288">
        <f t="shared" si="53"/>
        <v>10.2815813342725</v>
      </c>
      <c r="AB288">
        <f t="shared" si="54"/>
        <v>229.519340869306</v>
      </c>
    </row>
    <row r="289" spans="16:28">
      <c r="P289">
        <v>27</v>
      </c>
      <c r="Q289">
        <v>27000</v>
      </c>
      <c r="R289">
        <f t="shared" si="44"/>
        <v>169560</v>
      </c>
      <c r="S289" t="str">
        <f t="shared" si="45"/>
        <v>1+16.956i</v>
      </c>
      <c r="T289" t="str">
        <f t="shared" si="46"/>
        <v>1+6.070248i</v>
      </c>
      <c r="U289" t="str">
        <f t="shared" si="47"/>
        <v>28.9421964i</v>
      </c>
      <c r="V289" t="str">
        <f t="shared" si="48"/>
        <v>1+0.33912i</v>
      </c>
      <c r="W289" t="str">
        <f t="shared" si="49"/>
        <v>1+0.167881188118812i</v>
      </c>
      <c r="X289" t="str">
        <f t="shared" si="50"/>
        <v>2.21194074140048+2.54519417282191i</v>
      </c>
      <c r="Y289">
        <f t="shared" si="51"/>
        <v>3.37204614749471</v>
      </c>
      <c r="Z289">
        <f t="shared" si="52"/>
        <v>0.85533729533432</v>
      </c>
      <c r="AA289">
        <f t="shared" si="53"/>
        <v>10.5578701889543</v>
      </c>
      <c r="AB289">
        <f t="shared" si="54"/>
        <v>229.007217082791</v>
      </c>
    </row>
    <row r="290" spans="16:28">
      <c r="P290">
        <v>28</v>
      </c>
      <c r="Q290">
        <v>28000</v>
      </c>
      <c r="R290">
        <f t="shared" si="44"/>
        <v>175840</v>
      </c>
      <c r="S290" t="str">
        <f t="shared" si="45"/>
        <v>1+17.584i</v>
      </c>
      <c r="T290" t="str">
        <f t="shared" si="46"/>
        <v>1+6.295072i</v>
      </c>
      <c r="U290" t="str">
        <f t="shared" si="47"/>
        <v>30.0141296i</v>
      </c>
      <c r="V290" t="str">
        <f t="shared" si="48"/>
        <v>1+0.35168i</v>
      </c>
      <c r="W290" t="str">
        <f t="shared" si="49"/>
        <v>1+0.17409900990099i</v>
      </c>
      <c r="X290" t="str">
        <f t="shared" si="50"/>
        <v>2.30487828945868+2.6021632779263i</v>
      </c>
      <c r="Y290">
        <f t="shared" si="51"/>
        <v>3.47616421565583</v>
      </c>
      <c r="Z290">
        <f t="shared" si="52"/>
        <v>0.845907549914576</v>
      </c>
      <c r="AA290">
        <f t="shared" si="53"/>
        <v>10.8220056907949</v>
      </c>
      <c r="AB290">
        <f t="shared" si="54"/>
        <v>228.466932468357</v>
      </c>
    </row>
    <row r="291" spans="16:28">
      <c r="P291">
        <v>29</v>
      </c>
      <c r="Q291">
        <v>29000</v>
      </c>
      <c r="R291">
        <f t="shared" si="44"/>
        <v>182120</v>
      </c>
      <c r="S291" t="str">
        <f t="shared" si="45"/>
        <v>1+18.212i</v>
      </c>
      <c r="T291" t="str">
        <f t="shared" si="46"/>
        <v>1+6.519896i</v>
      </c>
      <c r="U291" t="str">
        <f t="shared" si="47"/>
        <v>31.0860628i</v>
      </c>
      <c r="V291" t="str">
        <f t="shared" si="48"/>
        <v>1+0.36424i</v>
      </c>
      <c r="W291" t="str">
        <f t="shared" si="49"/>
        <v>1+0.180316831683168i</v>
      </c>
      <c r="X291" t="str">
        <f t="shared" si="50"/>
        <v>2.39921858433243+2.65545637020837i</v>
      </c>
      <c r="Y291">
        <f t="shared" si="51"/>
        <v>3.57878447932902</v>
      </c>
      <c r="Z291">
        <f t="shared" si="52"/>
        <v>0.836048033552066</v>
      </c>
      <c r="AA291">
        <f t="shared" si="53"/>
        <v>11.0747109040591</v>
      </c>
      <c r="AB291">
        <f t="shared" si="54"/>
        <v>227.902023792745</v>
      </c>
    </row>
    <row r="292" spans="16:28">
      <c r="P292">
        <v>30</v>
      </c>
      <c r="Q292">
        <v>30000</v>
      </c>
      <c r="R292">
        <f t="shared" si="44"/>
        <v>188400</v>
      </c>
      <c r="S292" t="str">
        <f t="shared" si="45"/>
        <v>1+18.84i</v>
      </c>
      <c r="T292" t="str">
        <f t="shared" si="46"/>
        <v>1+6.74472i</v>
      </c>
      <c r="U292" t="str">
        <f t="shared" si="47"/>
        <v>32.157996i</v>
      </c>
      <c r="V292" t="str">
        <f t="shared" si="48"/>
        <v>1+0.3768i</v>
      </c>
      <c r="W292" t="str">
        <f t="shared" si="49"/>
        <v>1+0.186534653465347i</v>
      </c>
      <c r="X292" t="str">
        <f t="shared" si="50"/>
        <v>2.49480310922684+2.7050677141137i</v>
      </c>
      <c r="Y292">
        <f t="shared" si="51"/>
        <v>3.6798687329507</v>
      </c>
      <c r="Z292">
        <f t="shared" si="52"/>
        <v>0.825812651052995</v>
      </c>
      <c r="AA292">
        <f t="shared" si="53"/>
        <v>11.3166465388402</v>
      </c>
      <c r="AB292">
        <f t="shared" si="54"/>
        <v>227.315579573846</v>
      </c>
    </row>
    <row r="293" spans="16:28">
      <c r="P293">
        <v>31</v>
      </c>
      <c r="Q293">
        <v>31000</v>
      </c>
      <c r="R293">
        <f t="shared" si="44"/>
        <v>194680</v>
      </c>
      <c r="S293" t="str">
        <f t="shared" si="45"/>
        <v>1+19.468i</v>
      </c>
      <c r="T293" t="str">
        <f t="shared" si="46"/>
        <v>1+6.969544i</v>
      </c>
      <c r="U293" t="str">
        <f t="shared" si="47"/>
        <v>33.2299292i</v>
      </c>
      <c r="V293" t="str">
        <f t="shared" si="48"/>
        <v>1+0.38936i</v>
      </c>
      <c r="W293" t="str">
        <f t="shared" si="49"/>
        <v>1+0.192752475247525i</v>
      </c>
      <c r="X293" t="str">
        <f t="shared" si="50"/>
        <v>2.59147522798769+2.75099823314044i</v>
      </c>
      <c r="Y293">
        <f t="shared" si="51"/>
        <v>3.77938290412809</v>
      </c>
      <c r="Z293">
        <f t="shared" si="52"/>
        <v>0.815248685316264</v>
      </c>
      <c r="AA293">
        <f t="shared" si="53"/>
        <v>11.5484178845204</v>
      </c>
      <c r="AB293">
        <f t="shared" si="54"/>
        <v>226.710308922211</v>
      </c>
    </row>
    <row r="294" spans="16:28">
      <c r="P294">
        <v>32</v>
      </c>
      <c r="Q294">
        <v>32000</v>
      </c>
      <c r="R294">
        <f t="shared" si="44"/>
        <v>200960</v>
      </c>
      <c r="S294" t="str">
        <f t="shared" si="45"/>
        <v>1+20.096i</v>
      </c>
      <c r="T294" t="str">
        <f t="shared" si="46"/>
        <v>1+7.194368i</v>
      </c>
      <c r="U294" t="str">
        <f t="shared" si="47"/>
        <v>34.3018624i</v>
      </c>
      <c r="V294" t="str">
        <f t="shared" si="48"/>
        <v>1+0.40192i</v>
      </c>
      <c r="W294" t="str">
        <f t="shared" si="49"/>
        <v>1+0.198970297029703i</v>
      </c>
      <c r="X294" t="str">
        <f t="shared" si="50"/>
        <v>2.689080582641+2.79325541308564i</v>
      </c>
      <c r="Y294">
        <f t="shared" si="51"/>
        <v>3.8772967622648</v>
      </c>
      <c r="Z294">
        <f t="shared" si="52"/>
        <v>0.804397782359575</v>
      </c>
      <c r="AA294">
        <f t="shared" si="53"/>
        <v>11.770580850073</v>
      </c>
      <c r="AB294">
        <f t="shared" si="54"/>
        <v>226.088597978887</v>
      </c>
    </row>
    <row r="295" spans="16:28">
      <c r="P295">
        <v>33</v>
      </c>
      <c r="Q295">
        <v>33000</v>
      </c>
      <c r="R295">
        <f t="shared" si="44"/>
        <v>207240</v>
      </c>
      <c r="S295" t="str">
        <f t="shared" si="45"/>
        <v>1+20.724i</v>
      </c>
      <c r="T295" t="str">
        <f t="shared" si="46"/>
        <v>1+7.419192i</v>
      </c>
      <c r="U295" t="str">
        <f t="shared" si="47"/>
        <v>35.3737956i</v>
      </c>
      <c r="V295" t="str">
        <f t="shared" si="48"/>
        <v>1+0.41448i</v>
      </c>
      <c r="W295" t="str">
        <f t="shared" si="49"/>
        <v>1+0.205188118811881i</v>
      </c>
      <c r="X295" t="str">
        <f t="shared" si="50"/>
        <v>2.78746746300075+2.83185315499135i</v>
      </c>
      <c r="Y295">
        <f t="shared" si="51"/>
        <v>3.97358366575089</v>
      </c>
      <c r="Z295">
        <f t="shared" si="52"/>
        <v>0.793296763950941</v>
      </c>
      <c r="AA295">
        <f t="shared" si="53"/>
        <v>11.9836472346455</v>
      </c>
      <c r="AB295">
        <f t="shared" si="54"/>
        <v>225.452556475775</v>
      </c>
    </row>
    <row r="296" spans="16:28">
      <c r="P296">
        <v>34</v>
      </c>
      <c r="Q296">
        <v>34000</v>
      </c>
      <c r="R296">
        <f t="shared" si="44"/>
        <v>213520</v>
      </c>
      <c r="S296" t="str">
        <f t="shared" si="45"/>
        <v>1+21.352i</v>
      </c>
      <c r="T296" t="str">
        <f t="shared" si="46"/>
        <v>1+7.644016i</v>
      </c>
      <c r="U296" t="str">
        <f t="shared" si="47"/>
        <v>36.4457288i</v>
      </c>
      <c r="V296" t="str">
        <f t="shared" si="48"/>
        <v>1+0.42704i</v>
      </c>
      <c r="W296" t="str">
        <f t="shared" si="49"/>
        <v>1+0.211405940594059i</v>
      </c>
      <c r="X296" t="str">
        <f t="shared" si="50"/>
        <v>2.88648714778324+2.86681158690614i</v>
      </c>
      <c r="Y296">
        <f t="shared" si="51"/>
        <v>4.06822033930527</v>
      </c>
      <c r="Z296">
        <f t="shared" si="52"/>
        <v>0.781978302013657</v>
      </c>
      <c r="AA296">
        <f t="shared" si="53"/>
        <v>12.1880893351271</v>
      </c>
      <c r="AB296">
        <f t="shared" si="54"/>
        <v>224.804056376189</v>
      </c>
    </row>
    <row r="297" spans="16:28">
      <c r="P297">
        <v>35</v>
      </c>
      <c r="Q297">
        <v>35000</v>
      </c>
      <c r="R297">
        <f t="shared" si="44"/>
        <v>219800</v>
      </c>
      <c r="S297" t="str">
        <f t="shared" si="45"/>
        <v>1+21.98i</v>
      </c>
      <c r="T297" t="str">
        <f t="shared" si="46"/>
        <v>1+7.86884i</v>
      </c>
      <c r="U297" t="str">
        <f t="shared" si="47"/>
        <v>37.517662i</v>
      </c>
      <c r="V297" t="str">
        <f t="shared" si="48"/>
        <v>1+0.4396i</v>
      </c>
      <c r="W297" t="str">
        <f t="shared" si="49"/>
        <v>1+0.217623762376238i</v>
      </c>
      <c r="X297" t="str">
        <f t="shared" si="50"/>
        <v>2.98599421691488+2.89815684205888i</v>
      </c>
      <c r="Y297">
        <f t="shared" si="51"/>
        <v>4.16118667505098</v>
      </c>
      <c r="Z297">
        <f t="shared" si="52"/>
        <v>0.770471481482081</v>
      </c>
      <c r="AA297">
        <f t="shared" si="53"/>
        <v>12.3843439824104</v>
      </c>
      <c r="AB297">
        <f t="shared" si="54"/>
        <v>224.144764124115</v>
      </c>
    </row>
    <row r="298" spans="16:28">
      <c r="P298">
        <v>36</v>
      </c>
      <c r="Q298">
        <v>36000</v>
      </c>
      <c r="R298">
        <f t="shared" si="44"/>
        <v>226080</v>
      </c>
      <c r="S298" t="str">
        <f t="shared" si="45"/>
        <v>1+22.608i</v>
      </c>
      <c r="T298" t="str">
        <f t="shared" si="46"/>
        <v>1+8.093664i</v>
      </c>
      <c r="U298" t="str">
        <f t="shared" si="47"/>
        <v>38.5895952i</v>
      </c>
      <c r="V298" t="str">
        <f t="shared" si="48"/>
        <v>1+0.45216i</v>
      </c>
      <c r="W298" t="str">
        <f t="shared" si="49"/>
        <v>1+0.223841584158416i</v>
      </c>
      <c r="X298" t="str">
        <f t="shared" si="50"/>
        <v>3.08584683495335+2.92592080986804i</v>
      </c>
      <c r="Y298">
        <f t="shared" si="51"/>
        <v>4.25246555240727</v>
      </c>
      <c r="Z298">
        <f t="shared" si="52"/>
        <v>0.758802272584615</v>
      </c>
      <c r="AA298">
        <f t="shared" si="53"/>
        <v>12.572816084916</v>
      </c>
      <c r="AB298">
        <f t="shared" si="54"/>
        <v>223.476167704034</v>
      </c>
    </row>
    <row r="299" spans="16:28">
      <c r="P299">
        <v>37</v>
      </c>
      <c r="Q299">
        <v>37000</v>
      </c>
      <c r="R299">
        <f t="shared" si="44"/>
        <v>232360</v>
      </c>
      <c r="S299" t="str">
        <f t="shared" si="45"/>
        <v>1+23.236i</v>
      </c>
      <c r="T299" t="str">
        <f t="shared" si="46"/>
        <v>1+8.318488i</v>
      </c>
      <c r="U299" t="str">
        <f t="shared" si="47"/>
        <v>39.6615284i</v>
      </c>
      <c r="V299" t="str">
        <f t="shared" si="48"/>
        <v>1+0.46472i</v>
      </c>
      <c r="W299" t="str">
        <f t="shared" si="49"/>
        <v>1+0.230059405940594i</v>
      </c>
      <c r="X299" t="str">
        <f t="shared" si="50"/>
        <v>3.18590700575824+2.95014086528553i</v>
      </c>
      <c r="Y299">
        <f t="shared" si="51"/>
        <v>4.34204267302465</v>
      </c>
      <c r="Z299">
        <f t="shared" si="52"/>
        <v>0.746993929158129</v>
      </c>
      <c r="AA299">
        <f t="shared" si="53"/>
        <v>12.7538817465692</v>
      </c>
      <c r="AB299">
        <f t="shared" si="54"/>
        <v>222.799599462655</v>
      </c>
    </row>
    <row r="300" spans="16:28">
      <c r="P300">
        <v>38</v>
      </c>
      <c r="Q300">
        <v>38000</v>
      </c>
      <c r="R300">
        <f t="shared" si="44"/>
        <v>238640</v>
      </c>
      <c r="S300" t="str">
        <f t="shared" si="45"/>
        <v>1+23.864i</v>
      </c>
      <c r="T300" t="str">
        <f t="shared" si="46"/>
        <v>1+8.543312i</v>
      </c>
      <c r="U300" t="str">
        <f t="shared" si="47"/>
        <v>40.7334616i</v>
      </c>
      <c r="V300" t="str">
        <f t="shared" si="48"/>
        <v>1+0.47728i</v>
      </c>
      <c r="W300" t="str">
        <f t="shared" si="49"/>
        <v>1+0.236277227722772i</v>
      </c>
      <c r="X300" t="str">
        <f t="shared" si="50"/>
        <v>3.28604079874585+2.97085958123144i</v>
      </c>
      <c r="Y300">
        <f t="shared" si="51"/>
        <v>4.42990640786201</v>
      </c>
      <c r="Z300">
        <f t="shared" si="52"/>
        <v>0.73506732622072</v>
      </c>
      <c r="AA300">
        <f t="shared" si="53"/>
        <v>12.927891016658</v>
      </c>
      <c r="AB300">
        <f t="shared" si="54"/>
        <v>222.116255450413</v>
      </c>
    </row>
    <row r="301" spans="16:28">
      <c r="P301">
        <v>39</v>
      </c>
      <c r="Q301">
        <v>39000</v>
      </c>
      <c r="R301">
        <f t="shared" si="44"/>
        <v>244920</v>
      </c>
      <c r="S301" t="str">
        <f t="shared" si="45"/>
        <v>1+24.492i</v>
      </c>
      <c r="T301" t="str">
        <f t="shared" si="46"/>
        <v>1+8.768136i</v>
      </c>
      <c r="U301" t="str">
        <f t="shared" si="47"/>
        <v>41.8053948i</v>
      </c>
      <c r="V301" t="str">
        <f t="shared" si="48"/>
        <v>1+0.48984i</v>
      </c>
      <c r="W301" t="str">
        <f t="shared" si="49"/>
        <v>1+0.242495049504951i</v>
      </c>
      <c r="X301" t="str">
        <f t="shared" si="50"/>
        <v>3.38611854724257+2.98812442826623i</v>
      </c>
      <c r="Y301">
        <f t="shared" si="51"/>
        <v>4.51604765417522</v>
      </c>
      <c r="Z301">
        <f t="shared" si="52"/>
        <v>0.723041247402621</v>
      </c>
      <c r="AA301">
        <f t="shared" si="53"/>
        <v>13.095170320666</v>
      </c>
      <c r="AB301">
        <f t="shared" si="54"/>
        <v>221.427211890045</v>
      </c>
    </row>
    <row r="302" spans="16:28">
      <c r="P302">
        <v>40</v>
      </c>
      <c r="Q302">
        <v>40000</v>
      </c>
      <c r="R302">
        <f t="shared" si="44"/>
        <v>251200</v>
      </c>
      <c r="S302" t="str">
        <f t="shared" si="45"/>
        <v>1+25.12i</v>
      </c>
      <c r="T302" t="str">
        <f t="shared" si="46"/>
        <v>1+8.99296i</v>
      </c>
      <c r="U302" t="str">
        <f t="shared" si="47"/>
        <v>42.877328i</v>
      </c>
      <c r="V302" t="str">
        <f t="shared" si="48"/>
        <v>1+0.5024i</v>
      </c>
      <c r="W302" t="str">
        <f t="shared" si="49"/>
        <v>1+0.248712871287129i</v>
      </c>
      <c r="X302" t="str">
        <f t="shared" si="50"/>
        <v>3.48601501961237+3.0019874651371i</v>
      </c>
      <c r="Y302">
        <f t="shared" si="51"/>
        <v>4.60045970070419</v>
      </c>
      <c r="Z302">
        <f t="shared" si="52"/>
        <v>0.710932630778407</v>
      </c>
      <c r="AA302">
        <f t="shared" si="53"/>
        <v>13.2560246140838</v>
      </c>
      <c r="AB302">
        <f t="shared" si="54"/>
        <v>220.733439261735</v>
      </c>
    </row>
    <row r="303" spans="16:28">
      <c r="P303">
        <v>41</v>
      </c>
      <c r="Q303">
        <v>41000</v>
      </c>
      <c r="R303">
        <f t="shared" si="44"/>
        <v>257480</v>
      </c>
      <c r="S303" t="str">
        <f t="shared" si="45"/>
        <v>1+25.748i</v>
      </c>
      <c r="T303" t="str">
        <f t="shared" si="46"/>
        <v>1+9.217784i</v>
      </c>
      <c r="U303" t="str">
        <f t="shared" si="47"/>
        <v>43.9492612i</v>
      </c>
      <c r="V303" t="str">
        <f t="shared" si="48"/>
        <v>1+0.51496i</v>
      </c>
      <c r="W303" t="str">
        <f t="shared" si="49"/>
        <v>1+0.254930693069307i</v>
      </c>
      <c r="X303" t="str">
        <f t="shared" si="50"/>
        <v>3.58560956397553+3.01250502339939i</v>
      </c>
      <c r="Y303">
        <f t="shared" si="51"/>
        <v>4.68313809974459</v>
      </c>
      <c r="Z303">
        <f t="shared" si="52"/>
        <v>0.698756780023321</v>
      </c>
      <c r="AA303">
        <f t="shared" si="53"/>
        <v>13.4107392951791</v>
      </c>
      <c r="AB303">
        <f t="shared" si="54"/>
        <v>220.035814401488</v>
      </c>
    </row>
    <row r="304" spans="16:28">
      <c r="P304">
        <v>42</v>
      </c>
      <c r="Q304">
        <v>42000</v>
      </c>
      <c r="R304">
        <f t="shared" si="44"/>
        <v>263760</v>
      </c>
      <c r="S304" t="str">
        <f t="shared" si="45"/>
        <v>1+26.376i</v>
      </c>
      <c r="T304" t="str">
        <f t="shared" si="46"/>
        <v>1+9.442608i</v>
      </c>
      <c r="U304" t="str">
        <f t="shared" si="47"/>
        <v>45.0211944i</v>
      </c>
      <c r="V304" t="str">
        <f t="shared" si="48"/>
        <v>1+0.52752i</v>
      </c>
      <c r="W304" t="str">
        <f t="shared" si="49"/>
        <v>1+0.261148514851485i</v>
      </c>
      <c r="X304" t="str">
        <f t="shared" si="50"/>
        <v>3.68478622745862+3.01973738893604i</v>
      </c>
      <c r="Y304">
        <f t="shared" si="51"/>
        <v>4.7640805451007</v>
      </c>
      <c r="Z304">
        <f t="shared" si="52"/>
        <v>0.686527546532571</v>
      </c>
      <c r="AA304">
        <f t="shared" si="53"/>
        <v>13.5595819075879</v>
      </c>
      <c r="AB304">
        <f t="shared" si="54"/>
        <v>219.335130935788</v>
      </c>
    </row>
    <row r="305" spans="16:28">
      <c r="P305">
        <v>43</v>
      </c>
      <c r="Q305">
        <v>43000</v>
      </c>
      <c r="R305">
        <f t="shared" si="44"/>
        <v>270040</v>
      </c>
      <c r="S305" t="str">
        <f t="shared" si="45"/>
        <v>1+27.004i</v>
      </c>
      <c r="T305" t="str">
        <f t="shared" si="46"/>
        <v>1+9.667432i</v>
      </c>
      <c r="U305" t="str">
        <f t="shared" si="47"/>
        <v>46.0931276i</v>
      </c>
      <c r="V305" t="str">
        <f t="shared" si="48"/>
        <v>1+0.54008i</v>
      </c>
      <c r="W305" t="str">
        <f t="shared" si="49"/>
        <v>1+0.267366336633663i</v>
      </c>
      <c r="X305" t="str">
        <f t="shared" si="50"/>
        <v>3.78343385102033+3.02374848286449i</v>
      </c>
      <c r="Y305">
        <f t="shared" si="51"/>
        <v>4.84328675515624</v>
      </c>
      <c r="Z305">
        <f t="shared" si="52"/>
        <v>0.674257487119161</v>
      </c>
      <c r="AA305">
        <f t="shared" si="53"/>
        <v>13.702803659251</v>
      </c>
      <c r="AB305">
        <f t="shared" si="54"/>
        <v>218.632108317024</v>
      </c>
    </row>
    <row r="306" spans="16:28">
      <c r="P306">
        <v>44</v>
      </c>
      <c r="Q306">
        <v>44000</v>
      </c>
      <c r="R306">
        <f t="shared" si="44"/>
        <v>276320</v>
      </c>
      <c r="S306" t="str">
        <f t="shared" si="45"/>
        <v>1+27.632i</v>
      </c>
      <c r="T306" t="str">
        <f t="shared" si="46"/>
        <v>1+9.892256i</v>
      </c>
      <c r="U306" t="str">
        <f t="shared" si="47"/>
        <v>47.1650608i</v>
      </c>
      <c r="V306" t="str">
        <f t="shared" si="48"/>
        <v>1+0.55264i</v>
      </c>
      <c r="W306" t="str">
        <f t="shared" si="49"/>
        <v>1+0.273584158415842i</v>
      </c>
      <c r="X306" t="str">
        <f t="shared" si="50"/>
        <v>3.88144614098383+3.02460554402283i</v>
      </c>
      <c r="Y306">
        <f t="shared" si="51"/>
        <v>4.9207583604859</v>
      </c>
      <c r="Z306">
        <f t="shared" si="52"/>
        <v>0.661958001085996</v>
      </c>
      <c r="AA306">
        <f t="shared" si="53"/>
        <v>13.8406407805263</v>
      </c>
      <c r="AB306">
        <f t="shared" si="54"/>
        <v>217.927399677144</v>
      </c>
    </row>
    <row r="307" spans="16:28">
      <c r="P307">
        <v>45</v>
      </c>
      <c r="Q307">
        <v>45000</v>
      </c>
      <c r="R307">
        <f t="shared" si="44"/>
        <v>282600</v>
      </c>
      <c r="S307" t="str">
        <f t="shared" si="45"/>
        <v>1+28.26i</v>
      </c>
      <c r="T307" t="str">
        <f t="shared" si="46"/>
        <v>1+10.11708i</v>
      </c>
      <c r="U307" t="str">
        <f t="shared" si="47"/>
        <v>48.236994i</v>
      </c>
      <c r="V307" t="str">
        <f t="shared" si="48"/>
        <v>1+0.5652i</v>
      </c>
      <c r="W307" t="str">
        <f t="shared" si="49"/>
        <v>1+0.27980198019802i</v>
      </c>
      <c r="X307" t="str">
        <f t="shared" si="50"/>
        <v>3.97872171847572+3.02237881495815i</v>
      </c>
      <c r="Y307">
        <f t="shared" si="51"/>
        <v>4.99649879557458</v>
      </c>
      <c r="Z307">
        <f t="shared" si="52"/>
        <v>0.649639449807776</v>
      </c>
      <c r="AA307">
        <f t="shared" si="53"/>
        <v>13.97331574117</v>
      </c>
      <c r="AB307">
        <f t="shared" si="54"/>
        <v>217.221598679186</v>
      </c>
    </row>
    <row r="308" spans="16:28">
      <c r="P308">
        <v>46</v>
      </c>
      <c r="Q308">
        <v>46000</v>
      </c>
      <c r="R308">
        <f t="shared" si="44"/>
        <v>288880</v>
      </c>
      <c r="S308" t="str">
        <f t="shared" si="45"/>
        <v>1+28.888i</v>
      </c>
      <c r="T308" t="str">
        <f t="shared" si="46"/>
        <v>1+10.341904i</v>
      </c>
      <c r="U308" t="str">
        <f t="shared" si="47"/>
        <v>49.3089272i</v>
      </c>
      <c r="V308" t="str">
        <f t="shared" si="48"/>
        <v>1+0.57776i</v>
      </c>
      <c r="W308" t="str">
        <f t="shared" si="49"/>
        <v>1+0.286019801980198i</v>
      </c>
      <c r="X308" t="str">
        <f t="shared" si="50"/>
        <v>4.07516414802474+3.01714123309587i</v>
      </c>
      <c r="Y308">
        <f t="shared" si="51"/>
        <v>5.070513194322</v>
      </c>
      <c r="Z308">
        <f t="shared" si="52"/>
        <v>0.637311261423861</v>
      </c>
      <c r="AA308">
        <f t="shared" si="53"/>
        <v>14.1010383432069</v>
      </c>
      <c r="AB308">
        <f t="shared" si="54"/>
        <v>216.515245515746</v>
      </c>
    </row>
    <row r="309" spans="16:28">
      <c r="P309">
        <v>47</v>
      </c>
      <c r="Q309">
        <v>47000</v>
      </c>
      <c r="R309">
        <f t="shared" si="44"/>
        <v>295160</v>
      </c>
      <c r="S309" t="str">
        <f t="shared" si="45"/>
        <v>1+29.516i</v>
      </c>
      <c r="T309" t="str">
        <f t="shared" si="46"/>
        <v>1+10.566728i</v>
      </c>
      <c r="U309" t="str">
        <f t="shared" si="47"/>
        <v>50.3808604i</v>
      </c>
      <c r="V309" t="str">
        <f t="shared" si="48"/>
        <v>1+0.59032i</v>
      </c>
      <c r="W309" t="str">
        <f t="shared" si="49"/>
        <v>1+0.292237623762376i</v>
      </c>
      <c r="X309" t="str">
        <f t="shared" si="50"/>
        <v>4.17068194661097+3.00896812854563i</v>
      </c>
      <c r="Y309">
        <f t="shared" si="51"/>
        <v>5.14280828909557</v>
      </c>
      <c r="Z309">
        <f t="shared" si="52"/>
        <v>0.624982022808986</v>
      </c>
      <c r="AA309">
        <f t="shared" si="53"/>
        <v>14.2240067044279</v>
      </c>
      <c r="AB309">
        <f t="shared" si="54"/>
        <v>215.808832178504</v>
      </c>
    </row>
    <row r="310" spans="16:28">
      <c r="P310">
        <v>48</v>
      </c>
      <c r="Q310">
        <v>48000</v>
      </c>
      <c r="R310">
        <f t="shared" si="44"/>
        <v>301440</v>
      </c>
      <c r="S310" t="str">
        <f t="shared" si="45"/>
        <v>1+30.144i</v>
      </c>
      <c r="T310" t="str">
        <f t="shared" si="46"/>
        <v>1+10.791552i</v>
      </c>
      <c r="U310" t="str">
        <f t="shared" si="47"/>
        <v>51.4527936i</v>
      </c>
      <c r="V310" t="str">
        <f t="shared" si="48"/>
        <v>1+0.60288i</v>
      </c>
      <c r="W310" t="str">
        <f t="shared" si="49"/>
        <v>1+0.298455445544555i</v>
      </c>
      <c r="X310" t="str">
        <f t="shared" si="50"/>
        <v>4.26518857448017+2.99793692979416i</v>
      </c>
      <c r="Y310">
        <f t="shared" si="51"/>
        <v>5.21339231315847</v>
      </c>
      <c r="Z310">
        <f t="shared" si="52"/>
        <v>0.612659560633874</v>
      </c>
      <c r="AA310">
        <f t="shared" si="53"/>
        <v>14.3424081453047</v>
      </c>
      <c r="AB310">
        <f t="shared" si="54"/>
        <v>215.10280710266</v>
      </c>
    </row>
    <row r="311" spans="16:28">
      <c r="P311">
        <v>49</v>
      </c>
      <c r="Q311">
        <v>49000</v>
      </c>
      <c r="R311">
        <f t="shared" si="44"/>
        <v>307720</v>
      </c>
      <c r="S311" t="str">
        <f t="shared" si="45"/>
        <v>1+30.772i</v>
      </c>
      <c r="T311" t="str">
        <f t="shared" si="46"/>
        <v>1+11.016376i</v>
      </c>
      <c r="U311" t="str">
        <f t="shared" si="47"/>
        <v>52.5247268i</v>
      </c>
      <c r="V311" t="str">
        <f t="shared" si="48"/>
        <v>1+0.61544i</v>
      </c>
      <c r="W311" t="str">
        <f t="shared" si="49"/>
        <v>1+0.304673267326733i</v>
      </c>
      <c r="X311" t="str">
        <f t="shared" si="50"/>
        <v>4.35860240904853+2.98412687834734i</v>
      </c>
      <c r="Y311">
        <f t="shared" si="51"/>
        <v>5.28227490634846</v>
      </c>
      <c r="Z311">
        <f t="shared" si="52"/>
        <v>0.600351013036907</v>
      </c>
      <c r="AA311">
        <f t="shared" si="53"/>
        <v>14.4564199904412</v>
      </c>
      <c r="AB311">
        <f t="shared" si="54"/>
        <v>214.397579273418</v>
      </c>
    </row>
    <row r="312" spans="16:28">
      <c r="P312">
        <v>50</v>
      </c>
      <c r="Q312">
        <v>50000</v>
      </c>
      <c r="R312">
        <f t="shared" si="44"/>
        <v>314000</v>
      </c>
      <c r="S312" t="str">
        <f t="shared" si="45"/>
        <v>1+31.4i</v>
      </c>
      <c r="T312" t="str">
        <f t="shared" si="46"/>
        <v>1+11.2412i</v>
      </c>
      <c r="U312" t="str">
        <f t="shared" si="47"/>
        <v>53.59666i</v>
      </c>
      <c r="V312" t="str">
        <f t="shared" si="48"/>
        <v>1+0.628i</v>
      </c>
      <c r="W312" t="str">
        <f t="shared" si="49"/>
        <v>1+0.310891089108911i</v>
      </c>
      <c r="X312" t="str">
        <f t="shared" si="50"/>
        <v>4.45084670322215+2.96761875321066i</v>
      </c>
      <c r="Y312">
        <f t="shared" si="51"/>
        <v>5.34946702391847</v>
      </c>
      <c r="Z312">
        <f t="shared" si="52"/>
        <v>0.588062893188469</v>
      </c>
      <c r="AA312">
        <f t="shared" si="53"/>
        <v>14.5662102942503</v>
      </c>
      <c r="AB312">
        <f t="shared" si="54"/>
        <v>213.693521867952</v>
      </c>
    </row>
    <row r="313" spans="16:28">
      <c r="P313">
        <v>51</v>
      </c>
      <c r="Q313">
        <v>51000</v>
      </c>
      <c r="R313">
        <f t="shared" si="44"/>
        <v>320280</v>
      </c>
      <c r="S313" t="str">
        <f t="shared" si="45"/>
        <v>1+32.028i</v>
      </c>
      <c r="T313" t="str">
        <f t="shared" si="46"/>
        <v>1+11.466024i</v>
      </c>
      <c r="U313" t="str">
        <f t="shared" si="47"/>
        <v>54.6685932i</v>
      </c>
      <c r="V313" t="str">
        <f t="shared" si="48"/>
        <v>1+0.64056i</v>
      </c>
      <c r="W313" t="str">
        <f t="shared" si="49"/>
        <v>1+0.317108910891089i</v>
      </c>
      <c r="X313" t="str">
        <f t="shared" si="50"/>
        <v>4.54184952944413+2.9484946059378i</v>
      </c>
      <c r="Y313">
        <f t="shared" si="51"/>
        <v>5.41498084847547</v>
      </c>
      <c r="Z313">
        <f t="shared" si="52"/>
        <v>0.575801145831432</v>
      </c>
      <c r="AA313">
        <f t="shared" si="53"/>
        <v>14.6719384993149</v>
      </c>
      <c r="AB313">
        <f t="shared" si="54"/>
        <v>212.990975494938</v>
      </c>
    </row>
    <row r="314" spans="16:28">
      <c r="P314">
        <v>52</v>
      </c>
      <c r="Q314">
        <v>52000</v>
      </c>
      <c r="R314">
        <f t="shared" si="44"/>
        <v>326560</v>
      </c>
      <c r="S314" t="str">
        <f t="shared" si="45"/>
        <v>1+32.656i</v>
      </c>
      <c r="T314" t="str">
        <f t="shared" si="46"/>
        <v>1+11.690848i</v>
      </c>
      <c r="U314" t="str">
        <f t="shared" si="47"/>
        <v>55.7405264i</v>
      </c>
      <c r="V314" t="str">
        <f t="shared" si="48"/>
        <v>1+0.65312i</v>
      </c>
      <c r="W314" t="str">
        <f t="shared" si="49"/>
        <v>1+0.323326732673267i</v>
      </c>
      <c r="X314" t="str">
        <f t="shared" si="50"/>
        <v>4.63154371076122+2.92683750683177i</v>
      </c>
      <c r="Y314">
        <f t="shared" si="51"/>
        <v>5.4788297049725</v>
      </c>
      <c r="Z314">
        <f t="shared" si="52"/>
        <v>0.563571197717013</v>
      </c>
      <c r="AA314">
        <f t="shared" si="53"/>
        <v>14.7737560348299</v>
      </c>
      <c r="AB314">
        <f t="shared" si="54"/>
        <v>212.290251084318</v>
      </c>
    </row>
    <row r="315" spans="16:28">
      <c r="P315">
        <v>53</v>
      </c>
      <c r="Q315">
        <v>53000</v>
      </c>
      <c r="R315">
        <f t="shared" si="44"/>
        <v>332840</v>
      </c>
      <c r="S315" t="str">
        <f t="shared" si="45"/>
        <v>1+33.284i</v>
      </c>
      <c r="T315" t="str">
        <f t="shared" si="46"/>
        <v>1+11.915672i</v>
      </c>
      <c r="U315" t="str">
        <f t="shared" si="47"/>
        <v>56.8124596i</v>
      </c>
      <c r="V315" t="str">
        <f t="shared" si="48"/>
        <v>1+0.66568i</v>
      </c>
      <c r="W315" t="str">
        <f t="shared" si="49"/>
        <v>1+0.329544554455446i</v>
      </c>
      <c r="X315" t="str">
        <f t="shared" si="50"/>
        <v>4.71986674017306+2.90273130274912i</v>
      </c>
      <c r="Y315">
        <f t="shared" si="51"/>
        <v>5.54102797871942</v>
      </c>
      <c r="Z315">
        <f t="shared" si="52"/>
        <v>0.551378002718297</v>
      </c>
      <c r="AA315">
        <f t="shared" si="53"/>
        <v>14.8718068616091</v>
      </c>
      <c r="AB315">
        <f t="shared" si="54"/>
        <v>211.591632472111</v>
      </c>
    </row>
    <row r="316" spans="16:28">
      <c r="P316">
        <v>54</v>
      </c>
      <c r="Q316">
        <v>54000</v>
      </c>
      <c r="R316">
        <f t="shared" si="44"/>
        <v>339120</v>
      </c>
      <c r="S316" t="str">
        <f t="shared" si="45"/>
        <v>1+33.912i</v>
      </c>
      <c r="T316" t="str">
        <f t="shared" si="46"/>
        <v>1+12.140496i</v>
      </c>
      <c r="U316" t="str">
        <f t="shared" si="47"/>
        <v>57.8843928i</v>
      </c>
      <c r="V316" t="str">
        <f t="shared" si="48"/>
        <v>1+0.67824i</v>
      </c>
      <c r="W316" t="str">
        <f t="shared" si="49"/>
        <v>1+0.335762376237624i</v>
      </c>
      <c r="X316" t="str">
        <f t="shared" si="50"/>
        <v>4.80676068949106+2.8762603868367i</v>
      </c>
      <c r="Y316">
        <f t="shared" si="51"/>
        <v>5.60159103638623</v>
      </c>
      <c r="Z316">
        <f t="shared" si="52"/>
        <v>0.539226082289375</v>
      </c>
      <c r="AA316">
        <f t="shared" si="53"/>
        <v>14.9662279693506</v>
      </c>
      <c r="AB316">
        <f t="shared" si="54"/>
        <v>210.895378718555</v>
      </c>
    </row>
    <row r="317" spans="16:28">
      <c r="P317">
        <v>55</v>
      </c>
      <c r="Q317">
        <v>55000</v>
      </c>
      <c r="R317">
        <f t="shared" si="44"/>
        <v>345400</v>
      </c>
      <c r="S317" t="str">
        <f t="shared" si="45"/>
        <v>1+34.54i</v>
      </c>
      <c r="T317" t="str">
        <f t="shared" si="46"/>
        <v>1+12.36532i</v>
      </c>
      <c r="U317" t="str">
        <f t="shared" si="47"/>
        <v>58.956326i</v>
      </c>
      <c r="V317" t="str">
        <f t="shared" si="48"/>
        <v>1+0.6908i</v>
      </c>
      <c r="W317" t="str">
        <f t="shared" si="49"/>
        <v>1+0.341980198019802i</v>
      </c>
      <c r="X317" t="str">
        <f t="shared" si="50"/>
        <v>4.89217210889197+2.84750948042004i</v>
      </c>
      <c r="Y317">
        <f t="shared" si="51"/>
        <v>5.660535149975</v>
      </c>
      <c r="Z317">
        <f t="shared" si="52"/>
        <v>0.527119561842169</v>
      </c>
      <c r="AA317">
        <f t="shared" si="53"/>
        <v>15.0571498311668</v>
      </c>
      <c r="AB317">
        <f t="shared" si="54"/>
        <v>210.201726192341</v>
      </c>
    </row>
    <row r="318" spans="16:28">
      <c r="P318">
        <v>56</v>
      </c>
      <c r="Q318">
        <v>56000</v>
      </c>
      <c r="R318">
        <f t="shared" si="44"/>
        <v>351680</v>
      </c>
      <c r="S318" t="str">
        <f t="shared" si="45"/>
        <v>1+35.168i</v>
      </c>
      <c r="T318" t="str">
        <f t="shared" si="46"/>
        <v>1+12.590144i</v>
      </c>
      <c r="U318" t="str">
        <f t="shared" si="47"/>
        <v>60.0282592i</v>
      </c>
      <c r="V318" t="str">
        <f t="shared" si="48"/>
        <v>1+0.70336i</v>
      </c>
      <c r="W318" t="str">
        <f t="shared" si="49"/>
        <v>1+0.34819801980198i</v>
      </c>
      <c r="X318" t="str">
        <f t="shared" si="50"/>
        <v>4.97605191830452+2.81656342716291i</v>
      </c>
      <c r="Y318">
        <f t="shared" si="51"/>
        <v>5.71787742373809</v>
      </c>
      <c r="Z318">
        <f t="shared" si="52"/>
        <v>0.515062203532306</v>
      </c>
      <c r="AA318">
        <f t="shared" si="53"/>
        <v>15.1446968197932</v>
      </c>
      <c r="AB318">
        <f t="shared" si="54"/>
        <v>209.510890449109</v>
      </c>
    </row>
    <row r="319" spans="16:28">
      <c r="P319">
        <v>57</v>
      </c>
      <c r="Q319">
        <v>57000</v>
      </c>
      <c r="R319">
        <f t="shared" si="44"/>
        <v>357960</v>
      </c>
      <c r="S319" t="str">
        <f t="shared" si="45"/>
        <v>1+35.796i</v>
      </c>
      <c r="T319" t="str">
        <f t="shared" si="46"/>
        <v>1+12.814968i</v>
      </c>
      <c r="U319" t="str">
        <f t="shared" si="47"/>
        <v>61.1001924i</v>
      </c>
      <c r="V319" t="str">
        <f t="shared" si="48"/>
        <v>1+0.71592i</v>
      </c>
      <c r="W319" t="str">
        <f t="shared" si="49"/>
        <v>1+0.354415841584159i</v>
      </c>
      <c r="X319" t="str">
        <f t="shared" si="50"/>
        <v>5.05835529171642+2.78350699952867i</v>
      </c>
      <c r="Y319">
        <f t="shared" si="51"/>
        <v>5.77363572401832</v>
      </c>
      <c r="Z319">
        <f t="shared" si="52"/>
        <v>0.503057435877452</v>
      </c>
      <c r="AA319">
        <f t="shared" si="53"/>
        <v>15.2289875893721</v>
      </c>
      <c r="AB319">
        <f t="shared" si="54"/>
        <v>208.823067928451</v>
      </c>
    </row>
    <row r="320" spans="16:28">
      <c r="P320">
        <v>58</v>
      </c>
      <c r="Q320">
        <v>58000</v>
      </c>
      <c r="R320">
        <f t="shared" si="44"/>
        <v>364240</v>
      </c>
      <c r="S320" t="str">
        <f t="shared" si="45"/>
        <v>1+36.424i</v>
      </c>
      <c r="T320" t="str">
        <f t="shared" si="46"/>
        <v>1+13.039792i</v>
      </c>
      <c r="U320" t="str">
        <f t="shared" si="47"/>
        <v>62.1721256i</v>
      </c>
      <c r="V320" t="str">
        <f t="shared" si="48"/>
        <v>1+0.72848i</v>
      </c>
      <c r="W320" t="str">
        <f t="shared" si="49"/>
        <v>1+0.360633663366337i</v>
      </c>
      <c r="X320" t="str">
        <f t="shared" si="50"/>
        <v>5.13904153543574+2.74842471749413i</v>
      </c>
      <c r="Y320">
        <f t="shared" si="51"/>
        <v>5.82782861198461</v>
      </c>
      <c r="Z320">
        <f t="shared" si="52"/>
        <v>0.491108380573803</v>
      </c>
      <c r="AA320">
        <f t="shared" si="53"/>
        <v>15.3101354262562</v>
      </c>
      <c r="AB320">
        <f t="shared" si="54"/>
        <v>208.138437490384</v>
      </c>
    </row>
    <row r="321" spans="16:28">
      <c r="P321">
        <v>59</v>
      </c>
      <c r="Q321">
        <v>59000</v>
      </c>
      <c r="R321">
        <f t="shared" si="44"/>
        <v>370520</v>
      </c>
      <c r="S321" t="str">
        <f t="shared" si="45"/>
        <v>1+37.052i</v>
      </c>
      <c r="T321" t="str">
        <f t="shared" si="46"/>
        <v>1+13.264616i</v>
      </c>
      <c r="U321" t="str">
        <f t="shared" si="47"/>
        <v>63.2440588i</v>
      </c>
      <c r="V321" t="str">
        <f t="shared" si="48"/>
        <v>1+0.74104i</v>
      </c>
      <c r="W321" t="str">
        <f t="shared" si="49"/>
        <v>1+0.366851485148515i</v>
      </c>
      <c r="X321" t="str">
        <f t="shared" si="50"/>
        <v>5.21807396128417+2.71140067939636i</v>
      </c>
      <c r="Y321">
        <f t="shared" si="51"/>
        <v>5.88047527923236</v>
      </c>
      <c r="Z321">
        <f t="shared" si="52"/>
        <v>0.47921787682765</v>
      </c>
      <c r="AA321">
        <f t="shared" si="53"/>
        <v>15.3882485718845</v>
      </c>
      <c r="AB321">
        <f t="shared" si="54"/>
        <v>207.457161809444</v>
      </c>
    </row>
    <row r="322" spans="16:28">
      <c r="P322">
        <v>60</v>
      </c>
      <c r="Q322">
        <v>60000</v>
      </c>
      <c r="R322">
        <f t="shared" si="44"/>
        <v>376800</v>
      </c>
      <c r="S322" t="str">
        <f t="shared" si="45"/>
        <v>1+37.68i</v>
      </c>
      <c r="T322" t="str">
        <f t="shared" si="46"/>
        <v>1+13.48944i</v>
      </c>
      <c r="U322" t="str">
        <f t="shared" si="47"/>
        <v>64.315992i</v>
      </c>
      <c r="V322" t="str">
        <f t="shared" si="48"/>
        <v>1+0.7536i</v>
      </c>
      <c r="W322" t="str">
        <f t="shared" si="49"/>
        <v>1+0.373069306930693i</v>
      </c>
      <c r="X322" t="str">
        <f t="shared" si="50"/>
        <v>5.29541975564242+2.67251840473118i</v>
      </c>
      <c r="Y322">
        <f t="shared" si="51"/>
        <v>5.93159548621405</v>
      </c>
      <c r="Z322">
        <f t="shared" si="52"/>
        <v>0.467388503477308</v>
      </c>
      <c r="AA322">
        <f t="shared" si="53"/>
        <v>15.4634305204402</v>
      </c>
      <c r="AB322">
        <f t="shared" si="54"/>
        <v>206.779388642185</v>
      </c>
    </row>
    <row r="323" spans="16:28">
      <c r="P323">
        <v>61</v>
      </c>
      <c r="Q323">
        <v>61000</v>
      </c>
      <c r="R323">
        <f t="shared" ref="R323:R386" si="55">6.28*Q323</f>
        <v>383080</v>
      </c>
      <c r="S323" t="str">
        <f t="shared" ref="S323:S386" si="56">COMPLEX(1,R323*L$2*L$4)</f>
        <v>1+38.308i</v>
      </c>
      <c r="T323" t="str">
        <f t="shared" ref="T323:T386" si="57">COMPLEX(1,(L$1+L$3)*R323*L$6)</f>
        <v>1+13.714264i</v>
      </c>
      <c r="U323" t="str">
        <f t="shared" ref="U323:U386" si="58">COMPLEX(0,(L$4+L$5)*L$1*R323)</f>
        <v>65.3879252i</v>
      </c>
      <c r="V323" t="str">
        <f t="shared" ref="V323:V386" si="59">COMPLEX(1,L$3*L$6*R323)</f>
        <v>1+0.76616i</v>
      </c>
      <c r="W323" t="str">
        <f t="shared" ref="W323:W386" si="60">COMPLEX(1,L$2*L$4*L$5*R323/(L$4+L$5))</f>
        <v>1+0.379287128712871i</v>
      </c>
      <c r="X323" t="str">
        <f t="shared" ref="X323:X386" si="61">IMDIV(IMPRODUCT(S323,T323),IMPRODUCT(U323,V323,W323))</f>
        <v>5.37104984520975+2.63186068866829i</v>
      </c>
      <c r="Y323">
        <f t="shared" ref="Y323:Y386" si="62">IMABS(X323)</f>
        <v>5.98120950346042</v>
      </c>
      <c r="Z323">
        <f t="shared" ref="Z323:Z386" si="63">IMARGUMENT(X323)</f>
        <v>0.455622599145189</v>
      </c>
      <c r="AA323">
        <f t="shared" ref="AA323:AA386" si="64">20*LOG(Y323)</f>
        <v>15.5357802936971</v>
      </c>
      <c r="AB323">
        <f t="shared" si="54"/>
        <v>206.1052519818</v>
      </c>
    </row>
    <row r="324" spans="16:28">
      <c r="P324">
        <v>62</v>
      </c>
      <c r="Q324">
        <v>62000</v>
      </c>
      <c r="R324">
        <f t="shared" si="55"/>
        <v>389360</v>
      </c>
      <c r="S324" t="str">
        <f t="shared" si="56"/>
        <v>1+38.936i</v>
      </c>
      <c r="T324" t="str">
        <f t="shared" si="57"/>
        <v>1+13.939088i</v>
      </c>
      <c r="U324" t="str">
        <f t="shared" si="58"/>
        <v>66.4598584i</v>
      </c>
      <c r="V324" t="str">
        <f t="shared" si="59"/>
        <v>1+0.77872i</v>
      </c>
      <c r="W324" t="str">
        <f t="shared" si="60"/>
        <v>1+0.38550495049505i</v>
      </c>
      <c r="X324" t="str">
        <f t="shared" si="61"/>
        <v>5.44493876028097+2.58950946800179i</v>
      </c>
      <c r="Y324">
        <f t="shared" si="62"/>
        <v>6.02933805554814</v>
      </c>
      <c r="Z324">
        <f t="shared" si="63"/>
        <v>0.443922280629461</v>
      </c>
      <c r="AA324">
        <f t="shared" si="64"/>
        <v>15.6053926951979</v>
      </c>
      <c r="AB324">
        <f t="shared" ref="AB324:AB387" si="65">DEGREES(Z324)+180</f>
        <v>205.43487311189</v>
      </c>
    </row>
    <row r="325" spans="16:28">
      <c r="P325">
        <v>63</v>
      </c>
      <c r="Q325">
        <v>63000</v>
      </c>
      <c r="R325">
        <f t="shared" si="55"/>
        <v>395640</v>
      </c>
      <c r="S325" t="str">
        <f t="shared" si="56"/>
        <v>1+39.564i</v>
      </c>
      <c r="T325" t="str">
        <f t="shared" si="57"/>
        <v>1+14.163912i</v>
      </c>
      <c r="U325" t="str">
        <f t="shared" si="58"/>
        <v>67.5317916i</v>
      </c>
      <c r="V325" t="str">
        <f t="shared" si="59"/>
        <v>1+0.79128i</v>
      </c>
      <c r="W325" t="str">
        <f t="shared" si="60"/>
        <v>1+0.391722772277228i</v>
      </c>
      <c r="X325" t="str">
        <f t="shared" si="61"/>
        <v>5.51706449628625+2.54554569821578i</v>
      </c>
      <c r="Y325">
        <f t="shared" si="62"/>
        <v>6.07600226776514</v>
      </c>
      <c r="Z325">
        <f t="shared" si="63"/>
        <v>0.432289459718626</v>
      </c>
      <c r="AA325">
        <f t="shared" si="64"/>
        <v>15.6723585456771</v>
      </c>
      <c r="AB325">
        <f t="shared" si="65"/>
        <v>204.768361569868</v>
      </c>
    </row>
    <row r="326" spans="16:28">
      <c r="P326">
        <v>64</v>
      </c>
      <c r="Q326">
        <v>64000</v>
      </c>
      <c r="R326">
        <f t="shared" si="55"/>
        <v>401920</v>
      </c>
      <c r="S326" t="str">
        <f t="shared" si="56"/>
        <v>1+40.192i</v>
      </c>
      <c r="T326" t="str">
        <f t="shared" si="57"/>
        <v>1+14.388736i</v>
      </c>
      <c r="U326" t="str">
        <f t="shared" si="58"/>
        <v>68.6037248i</v>
      </c>
      <c r="V326" t="str">
        <f t="shared" si="59"/>
        <v>1+0.80384i</v>
      </c>
      <c r="W326" t="str">
        <f t="shared" si="60"/>
        <v>1+0.397940594059406i</v>
      </c>
      <c r="X326" t="str">
        <f t="shared" si="61"/>
        <v>5.58740837428167+2.50004924131232i</v>
      </c>
      <c r="Y326">
        <f t="shared" si="62"/>
        <v>6.12122361542031</v>
      </c>
      <c r="Z326">
        <f t="shared" si="63"/>
        <v>0.42072585859002</v>
      </c>
      <c r="AA326">
        <f t="shared" si="64"/>
        <v>15.7367649014336</v>
      </c>
      <c r="AB326">
        <f t="shared" si="65"/>
        <v>204.105816029226</v>
      </c>
    </row>
    <row r="327" spans="16:28">
      <c r="P327">
        <v>65</v>
      </c>
      <c r="Q327">
        <v>65000</v>
      </c>
      <c r="R327">
        <f t="shared" si="55"/>
        <v>408200</v>
      </c>
      <c r="S327" t="str">
        <f t="shared" si="56"/>
        <v>1+40.82i</v>
      </c>
      <c r="T327" t="str">
        <f t="shared" si="57"/>
        <v>1+14.61356i</v>
      </c>
      <c r="U327" t="str">
        <f t="shared" si="58"/>
        <v>69.675658i</v>
      </c>
      <c r="V327" t="str">
        <f t="shared" si="59"/>
        <v>1+0.8164i</v>
      </c>
      <c r="W327" t="str">
        <f t="shared" si="60"/>
        <v>1+0.404158415841584i</v>
      </c>
      <c r="X327" t="str">
        <f t="shared" si="61"/>
        <v>5.65595490102217+2.45309876402199i</v>
      </c>
      <c r="Y327">
        <f t="shared" si="62"/>
        <v>6.16502387573989</v>
      </c>
      <c r="Z327">
        <f t="shared" si="63"/>
        <v>0.409233023933841</v>
      </c>
      <c r="AA327">
        <f t="shared" si="64"/>
        <v>15.7986952571817</v>
      </c>
      <c r="AB327">
        <f t="shared" si="65"/>
        <v>203.447325108785</v>
      </c>
    </row>
    <row r="328" spans="16:28">
      <c r="P328">
        <v>66</v>
      </c>
      <c r="Q328">
        <v>66000</v>
      </c>
      <c r="R328">
        <f t="shared" si="55"/>
        <v>414480</v>
      </c>
      <c r="S328" t="str">
        <f t="shared" si="56"/>
        <v>1+41.448i</v>
      </c>
      <c r="T328" t="str">
        <f t="shared" si="57"/>
        <v>1+14.838384i</v>
      </c>
      <c r="U328" t="str">
        <f t="shared" si="58"/>
        <v>70.7475912i</v>
      </c>
      <c r="V328" t="str">
        <f t="shared" si="59"/>
        <v>1+0.82896i</v>
      </c>
      <c r="W328" t="str">
        <f t="shared" si="60"/>
        <v>1+0.410376237623762i</v>
      </c>
      <c r="X328" t="str">
        <f t="shared" si="61"/>
        <v>5.72269162919393+2.40477164599664i</v>
      </c>
      <c r="Y328">
        <f t="shared" si="62"/>
        <v>6.20742508228941</v>
      </c>
      <c r="Z328">
        <f t="shared" si="63"/>
        <v>0.397812339927679</v>
      </c>
      <c r="AA328">
        <f t="shared" si="64"/>
        <v>15.8582297347466</v>
      </c>
      <c r="AB328">
        <f t="shared" si="65"/>
        <v>202.79296811608</v>
      </c>
    </row>
    <row r="329" spans="16:28">
      <c r="P329">
        <v>67</v>
      </c>
      <c r="Q329">
        <v>67000</v>
      </c>
      <c r="R329">
        <f t="shared" si="55"/>
        <v>420760</v>
      </c>
      <c r="S329" t="str">
        <f t="shared" si="56"/>
        <v>1+42.076i</v>
      </c>
      <c r="T329" t="str">
        <f t="shared" si="57"/>
        <v>1+15.063208i</v>
      </c>
      <c r="U329" t="str">
        <f t="shared" si="58"/>
        <v>71.8195244i</v>
      </c>
      <c r="V329" t="str">
        <f t="shared" si="59"/>
        <v>1+0.84152i</v>
      </c>
      <c r="W329" t="str">
        <f t="shared" si="60"/>
        <v>1+0.416594059405941i</v>
      </c>
      <c r="X329" t="str">
        <f t="shared" si="61"/>
        <v>5.78760901833043+2.35514389756743i</v>
      </c>
      <c r="Y329">
        <f t="shared" si="62"/>
        <v>6.24844948185619</v>
      </c>
      <c r="Z329">
        <f t="shared" si="63"/>
        <v>0.386465040172021</v>
      </c>
      <c r="AA329">
        <f t="shared" si="64"/>
        <v>15.9154452588336</v>
      </c>
      <c r="AB329">
        <f t="shared" si="65"/>
        <v>202.142815731211</v>
      </c>
    </row>
    <row r="330" spans="16:28">
      <c r="P330">
        <v>68</v>
      </c>
      <c r="Q330">
        <v>68000</v>
      </c>
      <c r="R330">
        <f t="shared" si="55"/>
        <v>427040</v>
      </c>
      <c r="S330" t="str">
        <f t="shared" si="56"/>
        <v>1+42.704i</v>
      </c>
      <c r="T330" t="str">
        <f t="shared" si="57"/>
        <v>1+15.288032i</v>
      </c>
      <c r="U330" t="str">
        <f t="shared" si="58"/>
        <v>72.8914576i</v>
      </c>
      <c r="V330" t="str">
        <f t="shared" si="59"/>
        <v>1+0.85408i</v>
      </c>
      <c r="W330" t="str">
        <f t="shared" si="60"/>
        <v>1+0.422811881188119i</v>
      </c>
      <c r="X330" t="str">
        <f t="shared" si="61"/>
        <v>5.85070029688543+2.30429008663994i</v>
      </c>
      <c r="Y330">
        <f t="shared" si="62"/>
        <v>6.28811949372484</v>
      </c>
      <c r="Z330">
        <f t="shared" si="63"/>
        <v>0.375192218684678</v>
      </c>
      <c r="AA330">
        <f t="shared" si="64"/>
        <v>15.9704157209713</v>
      </c>
      <c r="AB330">
        <f t="shared" si="65"/>
        <v>201.496930636781</v>
      </c>
    </row>
    <row r="331" spans="16:28">
      <c r="P331">
        <v>69</v>
      </c>
      <c r="Q331">
        <v>69000</v>
      </c>
      <c r="R331">
        <f t="shared" si="55"/>
        <v>433320</v>
      </c>
      <c r="S331" t="str">
        <f t="shared" si="56"/>
        <v>1+43.332i</v>
      </c>
      <c r="T331" t="str">
        <f t="shared" si="57"/>
        <v>1+15.512856i</v>
      </c>
      <c r="U331" t="str">
        <f t="shared" si="58"/>
        <v>73.9633908i</v>
      </c>
      <c r="V331" t="str">
        <f t="shared" si="59"/>
        <v>1+0.86664i</v>
      </c>
      <c r="W331" t="str">
        <f t="shared" si="60"/>
        <v>1+0.429029702970297i</v>
      </c>
      <c r="X331" t="str">
        <f t="shared" si="61"/>
        <v>5.91196132588756+2.25228327429039i</v>
      </c>
      <c r="Y331">
        <f t="shared" si="62"/>
        <v>6.32645767127533</v>
      </c>
      <c r="Z331">
        <f t="shared" si="63"/>
        <v>0.363994840041116</v>
      </c>
      <c r="AA331">
        <f t="shared" si="64"/>
        <v>16.0232121326238</v>
      </c>
      <c r="AB331">
        <f t="shared" si="65"/>
        <v>200.855368098895</v>
      </c>
    </row>
    <row r="332" spans="16:28">
      <c r="P332">
        <v>70</v>
      </c>
      <c r="Q332">
        <v>70000</v>
      </c>
      <c r="R332">
        <f t="shared" si="55"/>
        <v>439600</v>
      </c>
      <c r="S332" t="str">
        <f t="shared" si="56"/>
        <v>1+43.96i</v>
      </c>
      <c r="T332" t="str">
        <f t="shared" si="57"/>
        <v>1+15.73768i</v>
      </c>
      <c r="U332" t="str">
        <f t="shared" si="58"/>
        <v>75.035324i</v>
      </c>
      <c r="V332" t="str">
        <f t="shared" si="59"/>
        <v>1+0.8792i</v>
      </c>
      <c r="W332" t="str">
        <f t="shared" si="60"/>
        <v>1+0.435247524752475i</v>
      </c>
      <c r="X332" t="str">
        <f t="shared" si="61"/>
        <v>5.97139046455481+2.19919495862347i</v>
      </c>
      <c r="Y332">
        <f t="shared" si="62"/>
        <v>6.36348666583116</v>
      </c>
      <c r="Z332">
        <f t="shared" si="63"/>
        <v>0.352873748738214</v>
      </c>
      <c r="AA332">
        <f t="shared" si="64"/>
        <v>16.0739027683635</v>
      </c>
      <c r="AB332">
        <f t="shared" si="65"/>
        <v>200.21817650366</v>
      </c>
    </row>
    <row r="333" spans="16:28">
      <c r="P333">
        <v>71</v>
      </c>
      <c r="Q333">
        <v>71000</v>
      </c>
      <c r="R333">
        <f t="shared" si="55"/>
        <v>445880</v>
      </c>
      <c r="S333" t="str">
        <f t="shared" si="56"/>
        <v>1+44.588i</v>
      </c>
      <c r="T333" t="str">
        <f t="shared" si="57"/>
        <v>1+15.962504i</v>
      </c>
      <c r="U333" t="str">
        <f t="shared" si="58"/>
        <v>76.1072572i</v>
      </c>
      <c r="V333" t="str">
        <f t="shared" si="59"/>
        <v>1+0.89176i</v>
      </c>
      <c r="W333" t="str">
        <f t="shared" si="60"/>
        <v>1+0.441465346534654i</v>
      </c>
      <c r="X333" t="str">
        <f t="shared" si="61"/>
        <v>6.0289884382034+2.14509502645122i</v>
      </c>
      <c r="Y333">
        <f t="shared" si="62"/>
        <v>6.39922919268376</v>
      </c>
      <c r="Z333">
        <f t="shared" si="63"/>
        <v>0.341829677850529</v>
      </c>
      <c r="AA333">
        <f t="shared" si="64"/>
        <v>16.1225532999136</v>
      </c>
      <c r="AB333">
        <f t="shared" si="65"/>
        <v>199.585397853152</v>
      </c>
    </row>
    <row r="334" spans="16:28">
      <c r="P334">
        <v>72</v>
      </c>
      <c r="Q334">
        <v>72000</v>
      </c>
      <c r="R334">
        <f t="shared" si="55"/>
        <v>452160</v>
      </c>
      <c r="S334" t="str">
        <f t="shared" si="56"/>
        <v>1+45.216i</v>
      </c>
      <c r="T334" t="str">
        <f t="shared" si="57"/>
        <v>1+16.187328i</v>
      </c>
      <c r="U334" t="str">
        <f t="shared" si="58"/>
        <v>77.1791904i</v>
      </c>
      <c r="V334" t="str">
        <f t="shared" si="59"/>
        <v>1+0.90432i</v>
      </c>
      <c r="W334" t="str">
        <f t="shared" si="60"/>
        <v>1+0.447683168316832i</v>
      </c>
      <c r="X334" t="str">
        <f t="shared" si="61"/>
        <v>6.08475820874394+2.09005171235516i</v>
      </c>
      <c r="Y334">
        <f t="shared" si="62"/>
        <v>6.43370799921752</v>
      </c>
      <c r="Z334">
        <f t="shared" si="63"/>
        <v>0.330863257040972</v>
      </c>
      <c r="AA334">
        <f t="shared" si="64"/>
        <v>16.1692269217875</v>
      </c>
      <c r="AB334">
        <f t="shared" si="65"/>
        <v>198.9570682244</v>
      </c>
    </row>
    <row r="335" spans="16:28">
      <c r="P335">
        <v>73</v>
      </c>
      <c r="Q335">
        <v>73000</v>
      </c>
      <c r="R335">
        <f t="shared" si="55"/>
        <v>458440</v>
      </c>
      <c r="S335" t="str">
        <f t="shared" si="56"/>
        <v>1+45.844i</v>
      </c>
      <c r="T335" t="str">
        <f t="shared" si="57"/>
        <v>1+16.412152i</v>
      </c>
      <c r="U335" t="str">
        <f t="shared" si="58"/>
        <v>78.2511236i</v>
      </c>
      <c r="V335" t="str">
        <f t="shared" si="59"/>
        <v>1+0.91688i</v>
      </c>
      <c r="W335" t="str">
        <f t="shared" si="60"/>
        <v>1+0.45390099009901i</v>
      </c>
      <c r="X335" t="str">
        <f t="shared" si="61"/>
        <v>6.13870484801909+2.0341315646982i</v>
      </c>
      <c r="Y335">
        <f t="shared" si="62"/>
        <v>6.46694583505959</v>
      </c>
      <c r="Z335">
        <f t="shared" si="63"/>
        <v>0.319975019981301</v>
      </c>
      <c r="AA335">
        <f t="shared" si="64"/>
        <v>16.2139844691874</v>
      </c>
      <c r="AB335">
        <f t="shared" si="65"/>
        <v>198.333218194543</v>
      </c>
    </row>
    <row r="336" spans="16:28">
      <c r="P336">
        <v>74</v>
      </c>
      <c r="Q336">
        <v>74000</v>
      </c>
      <c r="R336">
        <f t="shared" si="55"/>
        <v>464720</v>
      </c>
      <c r="S336" t="str">
        <f t="shared" si="56"/>
        <v>1+46.472i</v>
      </c>
      <c r="T336" t="str">
        <f t="shared" si="57"/>
        <v>1+16.636976i</v>
      </c>
      <c r="U336" t="str">
        <f t="shared" si="58"/>
        <v>79.3230568i</v>
      </c>
      <c r="V336" t="str">
        <f t="shared" si="59"/>
        <v>1+0.92944i</v>
      </c>
      <c r="W336" t="str">
        <f t="shared" si="60"/>
        <v>1+0.460118811881188i</v>
      </c>
      <c r="X336" t="str">
        <f t="shared" si="61"/>
        <v>6.1908354142003+1.97739941816002i</v>
      </c>
      <c r="Y336">
        <f t="shared" si="62"/>
        <v>6.49896542417762</v>
      </c>
      <c r="Z336">
        <f t="shared" si="63"/>
        <v>0.309165411232233</v>
      </c>
      <c r="AA336">
        <f t="shared" si="64"/>
        <v>16.2568845287588</v>
      </c>
      <c r="AB336">
        <f t="shared" si="65"/>
        <v>197.713873235033</v>
      </c>
    </row>
    <row r="337" spans="16:28">
      <c r="P337">
        <v>75</v>
      </c>
      <c r="Q337">
        <v>75000</v>
      </c>
      <c r="R337">
        <f t="shared" si="55"/>
        <v>471000</v>
      </c>
      <c r="S337" t="str">
        <f t="shared" si="56"/>
        <v>1+47.1i</v>
      </c>
      <c r="T337" t="str">
        <f t="shared" si="57"/>
        <v>1+16.8618i</v>
      </c>
      <c r="U337" t="str">
        <f t="shared" si="58"/>
        <v>80.39499i</v>
      </c>
      <c r="V337" t="str">
        <f t="shared" si="59"/>
        <v>1+0.942i</v>
      </c>
      <c r="W337" t="str">
        <f t="shared" si="60"/>
        <v>1+0.466336633663366i</v>
      </c>
      <c r="X337" t="str">
        <f t="shared" si="61"/>
        <v>6.24115883142742+1.91991837237829i</v>
      </c>
      <c r="Y337">
        <f t="shared" si="62"/>
        <v>6.52978943884871</v>
      </c>
      <c r="Z337">
        <f t="shared" si="63"/>
        <v>0.298434792628015</v>
      </c>
      <c r="AA337">
        <f t="shared" si="64"/>
        <v>16.2979835427435</v>
      </c>
      <c r="AB337">
        <f t="shared" si="65"/>
        <v>197.099054077447</v>
      </c>
    </row>
    <row r="338" spans="16:28">
      <c r="P338">
        <v>76</v>
      </c>
      <c r="Q338">
        <v>76000</v>
      </c>
      <c r="R338">
        <f t="shared" si="55"/>
        <v>477280</v>
      </c>
      <c r="S338" t="str">
        <f t="shared" si="56"/>
        <v>1+47.728i</v>
      </c>
      <c r="T338" t="str">
        <f t="shared" si="57"/>
        <v>1+17.086624i</v>
      </c>
      <c r="U338" t="str">
        <f t="shared" si="58"/>
        <v>81.4669232i</v>
      </c>
      <c r="V338" t="str">
        <f t="shared" si="59"/>
        <v>1+0.95456i</v>
      </c>
      <c r="W338" t="str">
        <f t="shared" si="60"/>
        <v>1+0.472554455445545i</v>
      </c>
      <c r="X338" t="str">
        <f t="shared" si="61"/>
        <v>6.28968577284371+1.86174977628848i</v>
      </c>
      <c r="Y338">
        <f t="shared" si="62"/>
        <v>6.5594404754234</v>
      </c>
      <c r="Z338">
        <f t="shared" si="63"/>
        <v>0.287783449205871</v>
      </c>
      <c r="AA338">
        <f t="shared" si="64"/>
        <v>16.3373359070261</v>
      </c>
      <c r="AB338">
        <f t="shared" si="65"/>
        <v>196.488777053214</v>
      </c>
    </row>
    <row r="339" spans="16:28">
      <c r="P339">
        <v>77</v>
      </c>
      <c r="Q339">
        <v>77000</v>
      </c>
      <c r="R339">
        <f t="shared" si="55"/>
        <v>483560</v>
      </c>
      <c r="S339" t="str">
        <f t="shared" si="56"/>
        <v>1+48.356i</v>
      </c>
      <c r="T339" t="str">
        <f t="shared" si="57"/>
        <v>1+17.311448i</v>
      </c>
      <c r="U339" t="str">
        <f t="shared" si="58"/>
        <v>82.5388564i</v>
      </c>
      <c r="V339" t="str">
        <f t="shared" si="59"/>
        <v>1+0.96712i</v>
      </c>
      <c r="W339" t="str">
        <f t="shared" si="60"/>
        <v>1+0.478772277227723i</v>
      </c>
      <c r="X339" t="str">
        <f t="shared" si="61"/>
        <v>6.33642854714933+1.80295321776658i</v>
      </c>
      <c r="Y339">
        <f t="shared" si="62"/>
        <v>6.58794103180833</v>
      </c>
      <c r="Z339">
        <f t="shared" si="63"/>
        <v>0.277211594716873</v>
      </c>
      <c r="AA339">
        <f t="shared" si="64"/>
        <v>16.3749940635218</v>
      </c>
      <c r="AB339">
        <f t="shared" si="65"/>
        <v>195.883054409368</v>
      </c>
    </row>
    <row r="340" spans="16:28">
      <c r="P340">
        <v>78</v>
      </c>
      <c r="Q340">
        <v>78000</v>
      </c>
      <c r="R340">
        <f t="shared" si="55"/>
        <v>489840</v>
      </c>
      <c r="S340" t="str">
        <f t="shared" si="56"/>
        <v>1+48.984i</v>
      </c>
      <c r="T340" t="str">
        <f t="shared" si="57"/>
        <v>1+17.536272i</v>
      </c>
      <c r="U340" t="str">
        <f t="shared" si="58"/>
        <v>83.6107896i</v>
      </c>
      <c r="V340" t="str">
        <f t="shared" si="59"/>
        <v>1+0.97968i</v>
      </c>
      <c r="W340" t="str">
        <f t="shared" si="60"/>
        <v>1+0.484990099009901i</v>
      </c>
      <c r="X340" t="str">
        <f t="shared" si="61"/>
        <v>6.38140098876993+1.74358651819182i</v>
      </c>
      <c r="Y340">
        <f t="shared" si="62"/>
        <v>6.61531348659261</v>
      </c>
      <c r="Z340">
        <f t="shared" si="63"/>
        <v>0.266719376751316</v>
      </c>
      <c r="AA340">
        <f t="shared" si="64"/>
        <v>16.4110085873153</v>
      </c>
      <c r="AB340">
        <f t="shared" si="65"/>
        <v>195.28189460221</v>
      </c>
    </row>
    <row r="341" spans="16:28">
      <c r="P341">
        <v>79</v>
      </c>
      <c r="Q341">
        <v>79000</v>
      </c>
      <c r="R341">
        <f t="shared" si="55"/>
        <v>496120</v>
      </c>
      <c r="S341" t="str">
        <f t="shared" si="56"/>
        <v>1+49.612i</v>
      </c>
      <c r="T341" t="str">
        <f t="shared" si="57"/>
        <v>1+17.761096i</v>
      </c>
      <c r="U341" t="str">
        <f t="shared" si="58"/>
        <v>84.6827228i</v>
      </c>
      <c r="V341" t="str">
        <f t="shared" si="59"/>
        <v>1+0.99224i</v>
      </c>
      <c r="W341" t="str">
        <f t="shared" si="60"/>
        <v>1+0.491207920792079i</v>
      </c>
      <c r="X341" t="str">
        <f t="shared" si="61"/>
        <v>6.42461835171249+1.68370573156011i</v>
      </c>
      <c r="Y341">
        <f t="shared" si="62"/>
        <v>6.64158007974377</v>
      </c>
      <c r="Z341">
        <f t="shared" si="63"/>
        <v>0.256306881508631</v>
      </c>
      <c r="AA341">
        <f t="shared" si="64"/>
        <v>16.4454282689232</v>
      </c>
      <c r="AB341">
        <f t="shared" si="65"/>
        <v>194.685302570604</v>
      </c>
    </row>
    <row r="342" spans="16:28">
      <c r="P342">
        <v>80</v>
      </c>
      <c r="Q342">
        <v>80000</v>
      </c>
      <c r="R342">
        <f t="shared" si="55"/>
        <v>502400</v>
      </c>
      <c r="S342" t="str">
        <f t="shared" si="56"/>
        <v>1+50.24i</v>
      </c>
      <c r="T342" t="str">
        <f t="shared" si="57"/>
        <v>1+17.98592i</v>
      </c>
      <c r="U342" t="str">
        <f t="shared" si="58"/>
        <v>85.754656i</v>
      </c>
      <c r="V342" t="str">
        <f t="shared" si="59"/>
        <v>1+1.0048i</v>
      </c>
      <c r="W342" t="str">
        <f t="shared" si="60"/>
        <v>1+0.497425742574258i</v>
      </c>
      <c r="X342" t="str">
        <f t="shared" si="61"/>
        <v>6.46609720715809+1.62336514779288i</v>
      </c>
      <c r="Y342">
        <f t="shared" si="62"/>
        <v>6.66676289480031</v>
      </c>
      <c r="Z342">
        <f t="shared" si="63"/>
        <v>0.245974138239095</v>
      </c>
      <c r="AA342">
        <f t="shared" si="64"/>
        <v>16.4783001920239</v>
      </c>
      <c r="AB342">
        <f t="shared" si="65"/>
        <v>194.093279990468</v>
      </c>
    </row>
    <row r="343" spans="16:28">
      <c r="P343">
        <v>81</v>
      </c>
      <c r="Q343">
        <v>81000</v>
      </c>
      <c r="R343">
        <f t="shared" si="55"/>
        <v>508680</v>
      </c>
      <c r="S343" t="str">
        <f t="shared" si="56"/>
        <v>1+50.868i</v>
      </c>
      <c r="T343" t="str">
        <f t="shared" si="57"/>
        <v>1+18.210744i</v>
      </c>
      <c r="U343" t="str">
        <f t="shared" si="58"/>
        <v>86.8265892i</v>
      </c>
      <c r="V343" t="str">
        <f t="shared" si="59"/>
        <v>1+1.01736i</v>
      </c>
      <c r="W343" t="str">
        <f t="shared" si="60"/>
        <v>1+0.503643564356436i</v>
      </c>
      <c r="X343" t="str">
        <f t="shared" si="61"/>
        <v>6.50585534482105+1.562617299901i</v>
      </c>
      <c r="Y343">
        <f t="shared" si="62"/>
        <v>6.69088384248946</v>
      </c>
      <c r="Z343">
        <f t="shared" si="63"/>
        <v>0.235721123382191</v>
      </c>
      <c r="AA343">
        <f t="shared" si="64"/>
        <v>16.5096698069632</v>
      </c>
      <c r="AB343">
        <f t="shared" si="65"/>
        <v>193.505825511882</v>
      </c>
    </row>
    <row r="344" spans="16:28">
      <c r="P344">
        <v>82</v>
      </c>
      <c r="Q344">
        <v>82000</v>
      </c>
      <c r="R344">
        <f t="shared" si="55"/>
        <v>514960</v>
      </c>
      <c r="S344" t="str">
        <f t="shared" si="56"/>
        <v>1+51.496i</v>
      </c>
      <c r="T344" t="str">
        <f t="shared" si="57"/>
        <v>1+18.435568i</v>
      </c>
      <c r="U344" t="str">
        <f t="shared" si="58"/>
        <v>87.8985224i</v>
      </c>
      <c r="V344" t="str">
        <f t="shared" si="59"/>
        <v>1+1.02992i</v>
      </c>
      <c r="W344" t="str">
        <f t="shared" si="60"/>
        <v>1+0.509861386138614i</v>
      </c>
      <c r="X344" t="str">
        <f t="shared" si="61"/>
        <v>6.54391167808558+1.50151297467823i</v>
      </c>
      <c r="Y344">
        <f t="shared" si="62"/>
        <v>6.71396464570018</v>
      </c>
      <c r="Z344">
        <f t="shared" si="63"/>
        <v>0.225547764424265</v>
      </c>
      <c r="AA344">
        <f t="shared" si="64"/>
        <v>16.5395810003258</v>
      </c>
      <c r="AB344">
        <f t="shared" si="65"/>
        <v>192.922934980121</v>
      </c>
    </row>
    <row r="345" spans="16:28">
      <c r="P345">
        <v>83</v>
      </c>
      <c r="Q345">
        <v>83000</v>
      </c>
      <c r="R345">
        <f t="shared" si="55"/>
        <v>521240</v>
      </c>
      <c r="S345" t="str">
        <f t="shared" si="56"/>
        <v>1+52.124i</v>
      </c>
      <c r="T345" t="str">
        <f t="shared" si="57"/>
        <v>1+18.660392i</v>
      </c>
      <c r="U345" t="str">
        <f t="shared" si="58"/>
        <v>88.9704556i</v>
      </c>
      <c r="V345" t="str">
        <f t="shared" si="59"/>
        <v>1+1.04248i</v>
      </c>
      <c r="W345" t="str">
        <f t="shared" si="60"/>
        <v>1+0.516079207920792i</v>
      </c>
      <c r="X345" t="str">
        <f t="shared" si="61"/>
        <v>6.58028615291459+1.44010122661395i</v>
      </c>
      <c r="Y345">
        <f t="shared" si="62"/>
        <v>6.73602682574338</v>
      </c>
      <c r="Z345">
        <f t="shared" si="63"/>
        <v>0.215453943496177</v>
      </c>
      <c r="AA345">
        <f t="shared" si="64"/>
        <v>16.5680761608328</v>
      </c>
      <c r="AB345">
        <f t="shared" si="65"/>
        <v>192.344601641781</v>
      </c>
    </row>
    <row r="346" spans="16:28">
      <c r="P346">
        <v>84</v>
      </c>
      <c r="Q346">
        <v>84000</v>
      </c>
      <c r="R346">
        <f t="shared" si="55"/>
        <v>527520</v>
      </c>
      <c r="S346" t="str">
        <f t="shared" si="56"/>
        <v>1+52.752i</v>
      </c>
      <c r="T346" t="str">
        <f t="shared" si="57"/>
        <v>1+18.885216i</v>
      </c>
      <c r="U346" t="str">
        <f t="shared" si="58"/>
        <v>90.0423888i</v>
      </c>
      <c r="V346" t="str">
        <f t="shared" si="59"/>
        <v>1+1.05504i</v>
      </c>
      <c r="W346" t="str">
        <f t="shared" si="60"/>
        <v>1+0.52229702970297i</v>
      </c>
      <c r="X346" t="str">
        <f t="shared" si="61"/>
        <v>6.61499966051053+1.37842939473002i</v>
      </c>
      <c r="Y346">
        <f t="shared" si="62"/>
        <v>6.757091689833</v>
      </c>
      <c r="Z346">
        <f t="shared" si="63"/>
        <v>0.205439500729859</v>
      </c>
      <c r="AA346">
        <f t="shared" si="64"/>
        <v>16.5951962418067</v>
      </c>
      <c r="AB346">
        <f t="shared" si="65"/>
        <v>191.770816337096</v>
      </c>
    </row>
    <row r="347" spans="16:28">
      <c r="P347">
        <v>85</v>
      </c>
      <c r="Q347">
        <v>85000</v>
      </c>
      <c r="R347">
        <f t="shared" si="55"/>
        <v>533800</v>
      </c>
      <c r="S347" t="str">
        <f t="shared" si="56"/>
        <v>1+53.38i</v>
      </c>
      <c r="T347" t="str">
        <f t="shared" si="57"/>
        <v>1+19.11004i</v>
      </c>
      <c r="U347" t="str">
        <f t="shared" si="58"/>
        <v>91.114322i</v>
      </c>
      <c r="V347" t="str">
        <f t="shared" si="59"/>
        <v>1+1.0676i</v>
      </c>
      <c r="W347" t="str">
        <f t="shared" si="60"/>
        <v>1+0.528514851485149i</v>
      </c>
      <c r="X347" t="str">
        <f t="shared" si="61"/>
        <v>6.64807395369506+1.3165431220621i</v>
      </c>
      <c r="Y347">
        <f t="shared" si="62"/>
        <v>6.77718031972351</v>
      </c>
      <c r="Z347">
        <f t="shared" si="63"/>
        <v>0.195504237391175</v>
      </c>
      <c r="AA347">
        <f t="shared" si="64"/>
        <v>16.6209808204265</v>
      </c>
      <c r="AB347">
        <f t="shared" si="65"/>
        <v>191.201567679438</v>
      </c>
    </row>
    <row r="348" spans="16:28">
      <c r="P348">
        <v>86</v>
      </c>
      <c r="Q348">
        <v>86000</v>
      </c>
      <c r="R348">
        <f t="shared" si="55"/>
        <v>540080</v>
      </c>
      <c r="S348" t="str">
        <f t="shared" si="56"/>
        <v>1+54.008i</v>
      </c>
      <c r="T348" t="str">
        <f t="shared" si="57"/>
        <v>1+19.334864i</v>
      </c>
      <c r="U348" t="str">
        <f t="shared" si="58"/>
        <v>92.1862552i</v>
      </c>
      <c r="V348" t="str">
        <f t="shared" si="59"/>
        <v>1+1.08016i</v>
      </c>
      <c r="W348" t="str">
        <f t="shared" si="60"/>
        <v>1+0.534732673267327i</v>
      </c>
      <c r="X348" t="str">
        <f t="shared" si="61"/>
        <v>6.67953156696277+1.25448637752032i</v>
      </c>
      <c r="Y348">
        <f t="shared" si="62"/>
        <v>6.79631356144169</v>
      </c>
      <c r="Z348">
        <f t="shared" si="63"/>
        <v>0.185647918804935</v>
      </c>
      <c r="AA348">
        <f t="shared" si="64"/>
        <v>16.6454681539766</v>
      </c>
      <c r="AB348">
        <f t="shared" si="65"/>
        <v>190.63684222291</v>
      </c>
    </row>
    <row r="349" spans="16:28">
      <c r="P349">
        <v>87</v>
      </c>
      <c r="Q349">
        <v>87000</v>
      </c>
      <c r="R349">
        <f t="shared" si="55"/>
        <v>546360</v>
      </c>
      <c r="S349" t="str">
        <f t="shared" si="56"/>
        <v>1+54.636i</v>
      </c>
      <c r="T349" t="str">
        <f t="shared" si="57"/>
        <v>1+19.559688i</v>
      </c>
      <c r="U349" t="str">
        <f t="shared" si="58"/>
        <v>93.2581884i</v>
      </c>
      <c r="V349" t="str">
        <f t="shared" si="59"/>
        <v>1+1.09272i</v>
      </c>
      <c r="W349" t="str">
        <f t="shared" si="60"/>
        <v>1+0.540950495049505i</v>
      </c>
      <c r="X349" t="str">
        <f t="shared" si="61"/>
        <v>6.70939574015394+1.19230147987955i</v>
      </c>
      <c r="Y349">
        <f t="shared" si="62"/>
        <v>6.81451201605213</v>
      </c>
      <c r="Z349">
        <f t="shared" si="63"/>
        <v>0.17587027708676</v>
      </c>
      <c r="AA349">
        <f t="shared" si="64"/>
        <v>16.6686952332783</v>
      </c>
      <c r="AB349">
        <f t="shared" si="65"/>
        <v>190.076624618868</v>
      </c>
    </row>
    <row r="350" spans="16:28">
      <c r="P350">
        <v>88</v>
      </c>
      <c r="Q350">
        <v>88000</v>
      </c>
      <c r="R350">
        <f t="shared" si="55"/>
        <v>552640</v>
      </c>
      <c r="S350" t="str">
        <f t="shared" si="56"/>
        <v>1+55.264i</v>
      </c>
      <c r="T350" t="str">
        <f t="shared" si="57"/>
        <v>1+19.784512i</v>
      </c>
      <c r="U350" t="str">
        <f t="shared" si="58"/>
        <v>94.3301216i</v>
      </c>
      <c r="V350" t="str">
        <f t="shared" si="59"/>
        <v>1+1.10528i</v>
      </c>
      <c r="W350" t="str">
        <f t="shared" si="60"/>
        <v>1+0.547168316831683i</v>
      </c>
      <c r="X350" t="str">
        <f t="shared" si="61"/>
        <v>6.73769034568266+1.13002912366367i</v>
      </c>
      <c r="Y350">
        <f t="shared" si="62"/>
        <v>6.83179603139858</v>
      </c>
      <c r="Z350">
        <f t="shared" si="63"/>
        <v>0.166171013695225</v>
      </c>
      <c r="AA350">
        <f t="shared" si="64"/>
        <v>16.6906978334772</v>
      </c>
      <c r="AB350">
        <f t="shared" si="65"/>
        <v>189.520897762147</v>
      </c>
    </row>
    <row r="351" spans="16:28">
      <c r="P351">
        <v>89</v>
      </c>
      <c r="Q351">
        <v>89000</v>
      </c>
      <c r="R351">
        <f t="shared" si="55"/>
        <v>558920</v>
      </c>
      <c r="S351" t="str">
        <f t="shared" si="56"/>
        <v>1+55.892i</v>
      </c>
      <c r="T351" t="str">
        <f t="shared" si="57"/>
        <v>1+20.009336i</v>
      </c>
      <c r="U351" t="str">
        <f t="shared" si="58"/>
        <v>95.4020548i</v>
      </c>
      <c r="V351" t="str">
        <f t="shared" si="59"/>
        <v>1+1.11784i</v>
      </c>
      <c r="W351" t="str">
        <f t="shared" si="60"/>
        <v>1+0.553386138613861i</v>
      </c>
      <c r="X351" t="str">
        <f t="shared" si="61"/>
        <v>6.76443981924874+1.06770840670249i</v>
      </c>
      <c r="Y351">
        <f t="shared" si="62"/>
        <v>6.84818569476479</v>
      </c>
      <c r="Z351">
        <f t="shared" si="63"/>
        <v>0.156549801816684</v>
      </c>
      <c r="AA351">
        <f t="shared" si="64"/>
        <v>16.7115105623488</v>
      </c>
      <c r="AB351">
        <f t="shared" si="65"/>
        <v>188.969642927705</v>
      </c>
    </row>
    <row r="352" spans="16:28">
      <c r="P352">
        <v>90</v>
      </c>
      <c r="Q352">
        <v>90000</v>
      </c>
      <c r="R352">
        <f t="shared" si="55"/>
        <v>565200</v>
      </c>
      <c r="S352" t="str">
        <f t="shared" si="56"/>
        <v>1+56.52i</v>
      </c>
      <c r="T352" t="str">
        <f t="shared" si="57"/>
        <v>1+20.23416i</v>
      </c>
      <c r="U352" t="str">
        <f t="shared" si="58"/>
        <v>96.473988i</v>
      </c>
      <c r="V352" t="str">
        <f t="shared" si="59"/>
        <v>1+1.1304i</v>
      </c>
      <c r="W352" t="str">
        <f t="shared" si="60"/>
        <v>1+0.55960396039604i</v>
      </c>
      <c r="X352" t="str">
        <f t="shared" si="61"/>
        <v>6.78966909395585+1.00537685915395i</v>
      </c>
      <c r="Y352">
        <f t="shared" si="62"/>
        <v>6.86370082640127</v>
      </c>
      <c r="Z352">
        <f t="shared" si="63"/>
        <v>0.147006288594245</v>
      </c>
      <c r="AA352">
        <f t="shared" si="64"/>
        <v>16.731166906269</v>
      </c>
      <c r="AB352">
        <f t="shared" si="65"/>
        <v>188.422839898332</v>
      </c>
    </row>
    <row r="353" spans="16:28">
      <c r="P353">
        <v>91</v>
      </c>
      <c r="Q353">
        <v>91000</v>
      </c>
      <c r="R353">
        <f t="shared" si="55"/>
        <v>571480</v>
      </c>
      <c r="S353" t="str">
        <f t="shared" si="56"/>
        <v>1+57.148i</v>
      </c>
      <c r="T353" t="str">
        <f t="shared" si="57"/>
        <v>1+20.458984i</v>
      </c>
      <c r="U353" t="str">
        <f t="shared" si="58"/>
        <v>97.5459212i</v>
      </c>
      <c r="V353" t="str">
        <f t="shared" si="59"/>
        <v>1+1.14296i</v>
      </c>
      <c r="W353" t="str">
        <f t="shared" si="60"/>
        <v>1+0.565821782178218i</v>
      </c>
      <c r="X353" t="str">
        <f t="shared" si="61"/>
        <v>6.81340353775211+0.943070473797275i</v>
      </c>
      <c r="Y353">
        <f t="shared" si="62"/>
        <v>6.87836097386588</v>
      </c>
      <c r="Z353">
        <f t="shared" si="63"/>
        <v>0.137540097211437</v>
      </c>
      <c r="AA353">
        <f t="shared" si="64"/>
        <v>16.7496992739897</v>
      </c>
      <c r="AB353">
        <f t="shared" si="65"/>
        <v>187.880467084034</v>
      </c>
    </row>
    <row r="354" spans="16:28">
      <c r="P354">
        <v>92</v>
      </c>
      <c r="Q354">
        <v>92000</v>
      </c>
      <c r="R354">
        <f t="shared" si="55"/>
        <v>577760</v>
      </c>
      <c r="S354" t="str">
        <f t="shared" si="56"/>
        <v>1+57.776i</v>
      </c>
      <c r="T354" t="str">
        <f t="shared" si="57"/>
        <v>1+20.683808i</v>
      </c>
      <c r="U354" t="str">
        <f t="shared" si="58"/>
        <v>98.6178544i</v>
      </c>
      <c r="V354" t="str">
        <f t="shared" si="59"/>
        <v>1+1.15552i</v>
      </c>
      <c r="W354" t="str">
        <f t="shared" si="60"/>
        <v>1+0.572039603960396i</v>
      </c>
      <c r="X354" t="str">
        <f t="shared" si="61"/>
        <v>6.83566889410583+0.880823737415946i</v>
      </c>
      <c r="Y354">
        <f t="shared" si="62"/>
        <v>6.89218540712896</v>
      </c>
      <c r="Z354">
        <f t="shared" si="63"/>
        <v>0.128150828840356</v>
      </c>
      <c r="AA354">
        <f t="shared" si="64"/>
        <v>16.7671390383461</v>
      </c>
      <c r="AB354">
        <f t="shared" si="65"/>
        <v>187.342501633656</v>
      </c>
    </row>
    <row r="355" spans="16:28">
      <c r="P355">
        <v>93</v>
      </c>
      <c r="Q355">
        <v>93000</v>
      </c>
      <c r="R355">
        <f t="shared" si="55"/>
        <v>584040</v>
      </c>
      <c r="S355" t="str">
        <f t="shared" si="56"/>
        <v>1+58.404i</v>
      </c>
      <c r="T355" t="str">
        <f t="shared" si="57"/>
        <v>1+20.908632i</v>
      </c>
      <c r="U355" t="str">
        <f t="shared" si="58"/>
        <v>99.6897876i</v>
      </c>
      <c r="V355" t="str">
        <f t="shared" si="59"/>
        <v>1+1.16808i</v>
      </c>
      <c r="W355" t="str">
        <f t="shared" si="60"/>
        <v>1+0.578257425742574i</v>
      </c>
      <c r="X355" t="str">
        <f t="shared" si="61"/>
        <v>6.85649122582452+0.818669663101553i</v>
      </c>
      <c r="Y355">
        <f t="shared" si="62"/>
        <v>6.90519311439524</v>
      </c>
      <c r="Z355">
        <f t="shared" si="63"/>
        <v>0.118838064463335</v>
      </c>
      <c r="AA355">
        <f t="shared" si="64"/>
        <v>16.7835165760148</v>
      </c>
      <c r="AB355">
        <f t="shared" si="65"/>
        <v>186.808919539253</v>
      </c>
    </row>
    <row r="356" spans="16:28">
      <c r="P356">
        <v>94</v>
      </c>
      <c r="Q356">
        <v>94000</v>
      </c>
      <c r="R356">
        <f t="shared" si="55"/>
        <v>590320</v>
      </c>
      <c r="S356" t="str">
        <f t="shared" si="56"/>
        <v>1+59.032i</v>
      </c>
      <c r="T356" t="str">
        <f t="shared" si="57"/>
        <v>1+21.133456i</v>
      </c>
      <c r="U356" t="str">
        <f t="shared" si="58"/>
        <v>100.7617208i</v>
      </c>
      <c r="V356" t="str">
        <f t="shared" si="59"/>
        <v>1+1.18064i</v>
      </c>
      <c r="W356" t="str">
        <f t="shared" si="60"/>
        <v>1+0.584475247524753i</v>
      </c>
      <c r="X356" t="str">
        <f t="shared" si="61"/>
        <v>6.87589686192318+0.75663982332161i</v>
      </c>
      <c r="Y356">
        <f t="shared" si="62"/>
        <v>6.91740279859726</v>
      </c>
      <c r="Z356">
        <f t="shared" si="63"/>
        <v>0.109601366576515</v>
      </c>
      <c r="AA356">
        <f t="shared" si="64"/>
        <v>16.7988613054338</v>
      </c>
      <c r="AB356">
        <f t="shared" si="65"/>
        <v>186.279695733701</v>
      </c>
    </row>
    <row r="357" spans="16:28">
      <c r="P357">
        <v>95</v>
      </c>
      <c r="Q357">
        <v>95000</v>
      </c>
      <c r="R357">
        <f t="shared" si="55"/>
        <v>596600</v>
      </c>
      <c r="S357" t="str">
        <f t="shared" si="56"/>
        <v>1+59.66i</v>
      </c>
      <c r="T357" t="str">
        <f t="shared" si="57"/>
        <v>1+21.35828i</v>
      </c>
      <c r="U357" t="str">
        <f t="shared" si="58"/>
        <v>101.833654i</v>
      </c>
      <c r="V357" t="str">
        <f t="shared" si="59"/>
        <v>1+1.1932i</v>
      </c>
      <c r="W357" t="str">
        <f t="shared" si="60"/>
        <v>1+0.590693069306931i</v>
      </c>
      <c r="X357" t="str">
        <f t="shared" si="61"/>
        <v>6.89391234744532+0.694764383605795i</v>
      </c>
      <c r="Y357">
        <f t="shared" si="62"/>
        <v>6.9288328745169</v>
      </c>
      <c r="Z357">
        <f t="shared" si="63"/>
        <v>0.100440280783095</v>
      </c>
      <c r="AA357">
        <f t="shared" si="64"/>
        <v>16.8132017229867</v>
      </c>
      <c r="AB357">
        <f t="shared" si="65"/>
        <v>185.75480418198</v>
      </c>
    </row>
    <row r="358" spans="16:28">
      <c r="P358">
        <v>96</v>
      </c>
      <c r="Q358">
        <v>96000</v>
      </c>
      <c r="R358">
        <f t="shared" si="55"/>
        <v>602880</v>
      </c>
      <c r="S358" t="str">
        <f t="shared" si="56"/>
        <v>1+60.288i</v>
      </c>
      <c r="T358" t="str">
        <f t="shared" si="57"/>
        <v>1+21.583104i</v>
      </c>
      <c r="U358" t="str">
        <f t="shared" si="58"/>
        <v>102.9055872i</v>
      </c>
      <c r="V358" t="str">
        <f t="shared" si="59"/>
        <v>1+1.20576i</v>
      </c>
      <c r="W358" t="str">
        <f t="shared" si="60"/>
        <v>1+0.596910891089109i</v>
      </c>
      <c r="X358" t="str">
        <f t="shared" si="61"/>
        <v>6.91056439613887+0.633072136715905i</v>
      </c>
      <c r="Y358">
        <f t="shared" si="62"/>
        <v>6.9395014664937</v>
      </c>
      <c r="Z358">
        <f t="shared" si="63"/>
        <v>0.0913543372834606</v>
      </c>
      <c r="AA358">
        <f t="shared" si="64"/>
        <v>16.8265654375476</v>
      </c>
      <c r="AB358">
        <f t="shared" si="65"/>
        <v>185.234217966557</v>
      </c>
    </row>
    <row r="359" spans="16:28">
      <c r="P359">
        <v>97</v>
      </c>
      <c r="Q359">
        <v>97000</v>
      </c>
      <c r="R359">
        <f t="shared" si="55"/>
        <v>609160</v>
      </c>
      <c r="S359" t="str">
        <f t="shared" si="56"/>
        <v>1+60.916i</v>
      </c>
      <c r="T359" t="str">
        <f t="shared" si="57"/>
        <v>1+21.807928i</v>
      </c>
      <c r="U359" t="str">
        <f t="shared" si="58"/>
        <v>103.9775204i</v>
      </c>
      <c r="V359" t="str">
        <f t="shared" si="59"/>
        <v>1+1.21832i</v>
      </c>
      <c r="W359" t="str">
        <f t="shared" si="60"/>
        <v>1+0.603128712871287i</v>
      </c>
      <c r="X359" t="str">
        <f t="shared" si="61"/>
        <v>6.9258798458881+0.571590537175264i</v>
      </c>
      <c r="Y359">
        <f t="shared" si="62"/>
        <v>6.94942640668043</v>
      </c>
      <c r="Z359">
        <f t="shared" si="63"/>
        <v>0.0823430522689191</v>
      </c>
      <c r="AA359">
        <f t="shared" si="64"/>
        <v>16.8389792034749</v>
      </c>
      <c r="AB359">
        <f t="shared" si="65"/>
        <v>184.717909367234</v>
      </c>
    </row>
    <row r="360" spans="16:28">
      <c r="P360">
        <v>98</v>
      </c>
      <c r="Q360">
        <v>98000</v>
      </c>
      <c r="R360">
        <f t="shared" si="55"/>
        <v>615440</v>
      </c>
      <c r="S360" t="str">
        <f t="shared" si="56"/>
        <v>1+61.544i</v>
      </c>
      <c r="T360" t="str">
        <f t="shared" si="57"/>
        <v>1+22.032752i</v>
      </c>
      <c r="U360" t="str">
        <f t="shared" si="58"/>
        <v>105.0494536i</v>
      </c>
      <c r="V360" t="str">
        <f t="shared" si="59"/>
        <v>1+1.23088i</v>
      </c>
      <c r="W360" t="str">
        <f t="shared" si="60"/>
        <v>1+0.609346534653465i</v>
      </c>
      <c r="X360" t="str">
        <f t="shared" si="61"/>
        <v>6.93988561680252+0.51034573604313i</v>
      </c>
      <c r="Y360">
        <f t="shared" si="62"/>
        <v>6.95862523380875</v>
      </c>
      <c r="Z360">
        <f t="shared" si="63"/>
        <v>0.0734059292252462</v>
      </c>
      <c r="AA360">
        <f t="shared" si="64"/>
        <v>16.8504689521403</v>
      </c>
      <c r="AB360">
        <f t="shared" si="65"/>
        <v>184.205849935843</v>
      </c>
    </row>
    <row r="361" spans="16:28">
      <c r="P361">
        <v>99</v>
      </c>
      <c r="Q361">
        <v>99000</v>
      </c>
      <c r="R361">
        <f t="shared" si="55"/>
        <v>621720</v>
      </c>
      <c r="S361" t="str">
        <f t="shared" si="56"/>
        <v>1+62.172i</v>
      </c>
      <c r="T361" t="str">
        <f t="shared" si="57"/>
        <v>1+22.257576i</v>
      </c>
      <c r="U361" t="str">
        <f t="shared" si="58"/>
        <v>106.1213868i</v>
      </c>
      <c r="V361" t="str">
        <f t="shared" si="59"/>
        <v>1+1.24344i</v>
      </c>
      <c r="W361" t="str">
        <f t="shared" si="60"/>
        <v>1+0.615564356435644i</v>
      </c>
      <c r="X361" t="str">
        <f t="shared" si="61"/>
        <v>6.9526086718635+0.449362615828952i</v>
      </c>
      <c r="Y361">
        <f t="shared" si="62"/>
        <v>6.96711519242908</v>
      </c>
      <c r="Z361">
        <f t="shared" si="63"/>
        <v>0.0645424601518584</v>
      </c>
      <c r="AA361">
        <f t="shared" si="64"/>
        <v>16.8610598220671</v>
      </c>
      <c r="AB361">
        <f t="shared" si="65"/>
        <v>183.698010566093</v>
      </c>
    </row>
    <row r="362" spans="16:28">
      <c r="P362">
        <v>100</v>
      </c>
      <c r="Q362">
        <v>100000</v>
      </c>
      <c r="R362">
        <f t="shared" si="55"/>
        <v>628000</v>
      </c>
      <c r="S362" t="str">
        <f t="shared" si="56"/>
        <v>1+62.8i</v>
      </c>
      <c r="T362" t="str">
        <f t="shared" si="57"/>
        <v>1+22.4824i</v>
      </c>
      <c r="U362" t="str">
        <f t="shared" si="58"/>
        <v>107.19332i</v>
      </c>
      <c r="V362" t="str">
        <f t="shared" si="59"/>
        <v>1+1.256i</v>
      </c>
      <c r="W362" t="str">
        <f t="shared" si="60"/>
        <v>1+0.621782178217822i</v>
      </c>
      <c r="X362" t="str">
        <f t="shared" si="61"/>
        <v>6.96407598003+0.388664825450294i</v>
      </c>
      <c r="Y362">
        <f t="shared" si="62"/>
        <v>6.97491323259101</v>
      </c>
      <c r="Z362">
        <f t="shared" si="63"/>
        <v>0.0557521267020118</v>
      </c>
      <c r="AA362">
        <f t="shared" si="64"/>
        <v>16.8707761877548</v>
      </c>
      <c r="AB362">
        <f t="shared" si="65"/>
        <v>183.194361558904</v>
      </c>
    </row>
    <row r="363" spans="16:28">
      <c r="P363">
        <v>110</v>
      </c>
      <c r="Q363">
        <v>110000</v>
      </c>
      <c r="R363">
        <f t="shared" si="55"/>
        <v>690800</v>
      </c>
      <c r="S363" t="str">
        <f t="shared" si="56"/>
        <v>1+69.08i</v>
      </c>
      <c r="T363" t="str">
        <f t="shared" si="57"/>
        <v>1+24.73064i</v>
      </c>
      <c r="U363" t="str">
        <f t="shared" si="58"/>
        <v>117.912652i</v>
      </c>
      <c r="V363" t="str">
        <f t="shared" si="59"/>
        <v>1+1.3816i</v>
      </c>
      <c r="W363" t="str">
        <f t="shared" si="60"/>
        <v>1+0.683960396039604i</v>
      </c>
      <c r="X363" t="str">
        <f t="shared" si="61"/>
        <v>7.01555777210209-0.198229899543114i</v>
      </c>
      <c r="Y363">
        <f t="shared" si="62"/>
        <v>7.01835778133139</v>
      </c>
      <c r="Z363">
        <f t="shared" si="63"/>
        <v>-0.0282482414738172</v>
      </c>
      <c r="AA363">
        <f t="shared" si="64"/>
        <v>16.9247100775232</v>
      </c>
      <c r="AB363">
        <f t="shared" si="65"/>
        <v>178.381494984884</v>
      </c>
    </row>
    <row r="364" spans="16:28">
      <c r="P364">
        <v>120</v>
      </c>
      <c r="Q364">
        <v>120000</v>
      </c>
      <c r="R364">
        <f t="shared" si="55"/>
        <v>753600</v>
      </c>
      <c r="S364" t="str">
        <f t="shared" si="56"/>
        <v>1+75.36i</v>
      </c>
      <c r="T364" t="str">
        <f t="shared" si="57"/>
        <v>1+26.97888i</v>
      </c>
      <c r="U364" t="str">
        <f t="shared" si="58"/>
        <v>128.631984i</v>
      </c>
      <c r="V364" t="str">
        <f t="shared" si="59"/>
        <v>1+1.5072i</v>
      </c>
      <c r="W364" t="str">
        <f t="shared" si="60"/>
        <v>1+0.746138613861386i</v>
      </c>
      <c r="X364" t="str">
        <f t="shared" si="61"/>
        <v>6.97010593371042-0.73842917680105i</v>
      </c>
      <c r="Y364">
        <f t="shared" si="62"/>
        <v>7.00911223881429</v>
      </c>
      <c r="Z364">
        <f t="shared" si="63"/>
        <v>-0.105548608034431</v>
      </c>
      <c r="AA364">
        <f t="shared" si="64"/>
        <v>16.9132602902899</v>
      </c>
      <c r="AB364">
        <f t="shared" si="65"/>
        <v>173.952510226147</v>
      </c>
    </row>
    <row r="365" spans="16:28">
      <c r="P365">
        <v>130</v>
      </c>
      <c r="Q365">
        <v>130000</v>
      </c>
      <c r="R365">
        <f t="shared" si="55"/>
        <v>816400</v>
      </c>
      <c r="S365" t="str">
        <f t="shared" si="56"/>
        <v>1+81.64i</v>
      </c>
      <c r="T365" t="str">
        <f t="shared" si="57"/>
        <v>1+29.22712i</v>
      </c>
      <c r="U365" t="str">
        <f t="shared" si="58"/>
        <v>139.351316i</v>
      </c>
      <c r="V365" t="str">
        <f t="shared" si="59"/>
        <v>1+1.6328i</v>
      </c>
      <c r="W365" t="str">
        <f t="shared" si="60"/>
        <v>1+0.808316831683168i</v>
      </c>
      <c r="X365" t="str">
        <f t="shared" si="61"/>
        <v>6.85114547132531-1.2235079283719i</v>
      </c>
      <c r="Y365">
        <f t="shared" si="62"/>
        <v>6.95953776626366</v>
      </c>
      <c r="Z365">
        <f t="shared" si="63"/>
        <v>-0.17672145845784</v>
      </c>
      <c r="AA365">
        <f t="shared" si="64"/>
        <v>16.8516079179946</v>
      </c>
      <c r="AB365">
        <f t="shared" si="65"/>
        <v>169.874606280969</v>
      </c>
    </row>
    <row r="366" spans="16:28">
      <c r="P366">
        <v>140</v>
      </c>
      <c r="Q366">
        <v>140000</v>
      </c>
      <c r="R366">
        <f t="shared" si="55"/>
        <v>879200</v>
      </c>
      <c r="S366" t="str">
        <f t="shared" si="56"/>
        <v>1+87.92i</v>
      </c>
      <c r="T366" t="str">
        <f t="shared" si="57"/>
        <v>1+31.47536i</v>
      </c>
      <c r="U366" t="str">
        <f t="shared" si="58"/>
        <v>150.070648i</v>
      </c>
      <c r="V366" t="str">
        <f t="shared" si="59"/>
        <v>1+1.7584i</v>
      </c>
      <c r="W366" t="str">
        <f t="shared" si="60"/>
        <v>1+0.870495049504951i</v>
      </c>
      <c r="X366" t="str">
        <f t="shared" si="61"/>
        <v>6.67860943466047-1.65080335061718i</v>
      </c>
      <c r="Y366">
        <f t="shared" si="62"/>
        <v>6.87960577963191</v>
      </c>
      <c r="Z366">
        <f t="shared" si="63"/>
        <v>-0.242320626327785</v>
      </c>
      <c r="AA366">
        <f t="shared" si="64"/>
        <v>16.7512710535598</v>
      </c>
      <c r="AB366">
        <f t="shared" si="65"/>
        <v>166.116050822451</v>
      </c>
    </row>
    <row r="367" spans="16:28">
      <c r="P367">
        <v>150</v>
      </c>
      <c r="Q367">
        <v>150000</v>
      </c>
      <c r="R367">
        <f t="shared" si="55"/>
        <v>942000</v>
      </c>
      <c r="S367" t="str">
        <f t="shared" si="56"/>
        <v>1+94.2i</v>
      </c>
      <c r="T367" t="str">
        <f t="shared" si="57"/>
        <v>1+33.7236i</v>
      </c>
      <c r="U367" t="str">
        <f t="shared" si="58"/>
        <v>160.78998i</v>
      </c>
      <c r="V367" t="str">
        <f t="shared" si="59"/>
        <v>1+1.884i</v>
      </c>
      <c r="W367" t="str">
        <f t="shared" si="60"/>
        <v>1+0.932673267326733i</v>
      </c>
      <c r="X367" t="str">
        <f t="shared" si="61"/>
        <v>6.46880852807187-2.02135420758754i</v>
      </c>
      <c r="Y367">
        <f t="shared" si="62"/>
        <v>6.77726763566168</v>
      </c>
      <c r="Z367">
        <f t="shared" si="63"/>
        <v>-0.302863960295661</v>
      </c>
      <c r="AA367">
        <f t="shared" si="64"/>
        <v>16.6210927271017</v>
      </c>
      <c r="AB367">
        <f t="shared" si="65"/>
        <v>162.647173308441</v>
      </c>
    </row>
    <row r="368" spans="16:28">
      <c r="P368">
        <v>160</v>
      </c>
      <c r="Q368">
        <v>160000</v>
      </c>
      <c r="R368">
        <f t="shared" si="55"/>
        <v>1004800</v>
      </c>
      <c r="S368" t="str">
        <f t="shared" si="56"/>
        <v>1+100.48i</v>
      </c>
      <c r="T368" t="str">
        <f t="shared" si="57"/>
        <v>1+35.97184i</v>
      </c>
      <c r="U368" t="str">
        <f t="shared" si="58"/>
        <v>171.509312i</v>
      </c>
      <c r="V368" t="str">
        <f t="shared" si="59"/>
        <v>1+2.0096i</v>
      </c>
      <c r="W368" t="str">
        <f t="shared" si="60"/>
        <v>1+0.994851485148515i</v>
      </c>
      <c r="X368" t="str">
        <f t="shared" si="61"/>
        <v>6.23470588995587-2.33841230149879i</v>
      </c>
      <c r="Y368">
        <f t="shared" si="62"/>
        <v>6.65880842388871</v>
      </c>
      <c r="Z368">
        <f t="shared" si="63"/>
        <v>-0.35882657782692</v>
      </c>
      <c r="AA368">
        <f t="shared" si="64"/>
        <v>16.4679304055402</v>
      </c>
      <c r="AB368">
        <f t="shared" si="65"/>
        <v>159.440751513395</v>
      </c>
    </row>
    <row r="369" spans="16:28">
      <c r="P369">
        <v>170</v>
      </c>
      <c r="Q369">
        <v>170000</v>
      </c>
      <c r="R369">
        <f t="shared" si="55"/>
        <v>1067600</v>
      </c>
      <c r="S369" t="str">
        <f t="shared" si="56"/>
        <v>1+106.76i</v>
      </c>
      <c r="T369" t="str">
        <f t="shared" si="57"/>
        <v>1+38.22008i</v>
      </c>
      <c r="U369" t="str">
        <f t="shared" si="58"/>
        <v>182.228644i</v>
      </c>
      <c r="V369" t="str">
        <f t="shared" si="59"/>
        <v>1+2.1352i</v>
      </c>
      <c r="W369" t="str">
        <f t="shared" si="60"/>
        <v>1+1.0570297029703i</v>
      </c>
      <c r="X369" t="str">
        <f t="shared" si="61"/>
        <v>5.9863629270479-2.60641390753544i</v>
      </c>
      <c r="Y369">
        <f t="shared" si="62"/>
        <v>6.52916032516645</v>
      </c>
      <c r="Z369">
        <f t="shared" si="63"/>
        <v>-0.410639647999884</v>
      </c>
      <c r="AA369">
        <f t="shared" si="64"/>
        <v>16.2971466589026</v>
      </c>
      <c r="AB369">
        <f t="shared" si="65"/>
        <v>156.472081268869</v>
      </c>
    </row>
    <row r="370" spans="16:28">
      <c r="P370">
        <v>180</v>
      </c>
      <c r="Q370">
        <v>180000</v>
      </c>
      <c r="R370">
        <f t="shared" si="55"/>
        <v>1130400</v>
      </c>
      <c r="S370" t="str">
        <f t="shared" si="56"/>
        <v>1+113.04i</v>
      </c>
      <c r="T370" t="str">
        <f t="shared" si="57"/>
        <v>1+40.46832i</v>
      </c>
      <c r="U370" t="str">
        <f t="shared" si="58"/>
        <v>192.947976i</v>
      </c>
      <c r="V370" t="str">
        <f t="shared" si="59"/>
        <v>1+2.2608i</v>
      </c>
      <c r="W370" t="str">
        <f t="shared" si="60"/>
        <v>1+1.11920792079208i</v>
      </c>
      <c r="X370" t="str">
        <f t="shared" si="61"/>
        <v>5.73142566646641-2.83029669255272i</v>
      </c>
      <c r="Y370">
        <f t="shared" si="62"/>
        <v>6.39216860995584</v>
      </c>
      <c r="Z370">
        <f t="shared" si="63"/>
        <v>-0.458691968620402</v>
      </c>
      <c r="AA370">
        <f t="shared" si="64"/>
        <v>16.1129644419123</v>
      </c>
      <c r="AB370">
        <f t="shared" si="65"/>
        <v>153.718886101504</v>
      </c>
    </row>
    <row r="371" spans="16:28">
      <c r="P371">
        <v>190</v>
      </c>
      <c r="Q371">
        <v>190000</v>
      </c>
      <c r="R371">
        <f t="shared" si="55"/>
        <v>1193200</v>
      </c>
      <c r="S371" t="str">
        <f t="shared" si="56"/>
        <v>1+119.32i</v>
      </c>
      <c r="T371" t="str">
        <f t="shared" si="57"/>
        <v>1+42.71656i</v>
      </c>
      <c r="U371" t="str">
        <f t="shared" si="58"/>
        <v>203.667308i</v>
      </c>
      <c r="V371" t="str">
        <f t="shared" si="59"/>
        <v>1+2.3864i</v>
      </c>
      <c r="W371" t="str">
        <f t="shared" si="60"/>
        <v>1+1.18138613861386i</v>
      </c>
      <c r="X371" t="str">
        <f t="shared" si="61"/>
        <v>5.47558504014441-3.0150648396438i</v>
      </c>
      <c r="Y371">
        <f t="shared" si="62"/>
        <v>6.25081174881387</v>
      </c>
      <c r="Z371">
        <f t="shared" si="63"/>
        <v>-0.50333285637157</v>
      </c>
      <c r="AA371">
        <f t="shared" si="64"/>
        <v>15.9187283953255</v>
      </c>
      <c r="AB371">
        <f t="shared" si="65"/>
        <v>151.161151639645</v>
      </c>
    </row>
    <row r="372" spans="16:28">
      <c r="P372">
        <v>200</v>
      </c>
      <c r="Q372">
        <v>200000</v>
      </c>
      <c r="R372">
        <f t="shared" si="55"/>
        <v>1256000</v>
      </c>
      <c r="S372" t="str">
        <f t="shared" si="56"/>
        <v>1+125.6i</v>
      </c>
      <c r="T372" t="str">
        <f t="shared" si="57"/>
        <v>1+44.9648i</v>
      </c>
      <c r="U372" t="str">
        <f t="shared" si="58"/>
        <v>214.38664i</v>
      </c>
      <c r="V372" t="str">
        <f t="shared" si="59"/>
        <v>1+2.512i</v>
      </c>
      <c r="W372" t="str">
        <f t="shared" si="60"/>
        <v>1+1.24356435643564i</v>
      </c>
      <c r="X372" t="str">
        <f t="shared" si="61"/>
        <v>5.22298183737369-3.1655266355182i</v>
      </c>
      <c r="Y372">
        <f t="shared" si="62"/>
        <v>6.10738062950973</v>
      </c>
      <c r="Z372">
        <f t="shared" si="63"/>
        <v>-0.544875551370575</v>
      </c>
      <c r="AA372">
        <f t="shared" si="64"/>
        <v>15.7170997463868</v>
      </c>
      <c r="AB372">
        <f t="shared" si="65"/>
        <v>148.780930546602</v>
      </c>
    </row>
    <row r="373" spans="16:28">
      <c r="P373">
        <v>210</v>
      </c>
      <c r="Q373">
        <v>210000</v>
      </c>
      <c r="R373">
        <f t="shared" si="55"/>
        <v>1318800</v>
      </c>
      <c r="S373" t="str">
        <f t="shared" si="56"/>
        <v>1+131.88i</v>
      </c>
      <c r="T373" t="str">
        <f t="shared" si="57"/>
        <v>1+47.21304i</v>
      </c>
      <c r="U373" t="str">
        <f t="shared" si="58"/>
        <v>225.105972i</v>
      </c>
      <c r="V373" t="str">
        <f t="shared" si="59"/>
        <v>1+2.6376i</v>
      </c>
      <c r="W373" t="str">
        <f t="shared" si="60"/>
        <v>1+1.30574257425743i</v>
      </c>
      <c r="X373" t="str">
        <f t="shared" si="61"/>
        <v>4.97654765449838-3.28614849485107i</v>
      </c>
      <c r="Y373">
        <f t="shared" si="62"/>
        <v>5.96362293305884</v>
      </c>
      <c r="Z373">
        <f t="shared" si="63"/>
        <v>-0.583600711750057</v>
      </c>
      <c r="AA373">
        <f t="shared" si="64"/>
        <v>15.5102035230209</v>
      </c>
      <c r="AB373">
        <f t="shared" si="65"/>
        <v>146.562142295891</v>
      </c>
    </row>
    <row r="374" spans="16:28">
      <c r="P374">
        <v>220</v>
      </c>
      <c r="Q374">
        <v>220000</v>
      </c>
      <c r="R374">
        <f t="shared" si="55"/>
        <v>1381600</v>
      </c>
      <c r="S374" t="str">
        <f t="shared" si="56"/>
        <v>1+138.16i</v>
      </c>
      <c r="T374" t="str">
        <f t="shared" si="57"/>
        <v>1+49.46128i</v>
      </c>
      <c r="U374" t="str">
        <f t="shared" si="58"/>
        <v>235.825304i</v>
      </c>
      <c r="V374" t="str">
        <f t="shared" si="59"/>
        <v>1+2.7632i</v>
      </c>
      <c r="W374" t="str">
        <f t="shared" si="60"/>
        <v>1+1.36792079207921i</v>
      </c>
      <c r="X374" t="str">
        <f t="shared" si="61"/>
        <v>4.7382837375609-3.38098538275192i</v>
      </c>
      <c r="Y374">
        <f t="shared" si="62"/>
        <v>5.82085860814504</v>
      </c>
      <c r="Z374">
        <f t="shared" si="63"/>
        <v>-0.619759779970643</v>
      </c>
      <c r="AA374">
        <f t="shared" si="64"/>
        <v>15.2997410032266</v>
      </c>
      <c r="AB374">
        <f t="shared" si="65"/>
        <v>144.490380295726</v>
      </c>
    </row>
    <row r="375" spans="16:28">
      <c r="P375">
        <v>230</v>
      </c>
      <c r="Q375">
        <v>230000</v>
      </c>
      <c r="R375">
        <f t="shared" si="55"/>
        <v>1444400</v>
      </c>
      <c r="S375" t="str">
        <f t="shared" si="56"/>
        <v>1+144.44i</v>
      </c>
      <c r="T375" t="str">
        <f t="shared" si="57"/>
        <v>1+51.70952i</v>
      </c>
      <c r="U375" t="str">
        <f t="shared" si="58"/>
        <v>246.544636i</v>
      </c>
      <c r="V375" t="str">
        <f t="shared" si="59"/>
        <v>1+2.8888i</v>
      </c>
      <c r="W375" t="str">
        <f t="shared" si="60"/>
        <v>1+1.43009900990099i</v>
      </c>
      <c r="X375" t="str">
        <f t="shared" si="61"/>
        <v>4.50948441041741-3.45365975385033i</v>
      </c>
      <c r="Y375">
        <f t="shared" si="62"/>
        <v>5.68007177271231</v>
      </c>
      <c r="Z375">
        <f t="shared" si="63"/>
        <v>-0.653578116238463</v>
      </c>
      <c r="AA375">
        <f t="shared" si="64"/>
        <v>15.0870764687837</v>
      </c>
      <c r="AB375">
        <f t="shared" si="65"/>
        <v>142.552732357425</v>
      </c>
    </row>
    <row r="376" spans="16:28">
      <c r="P376">
        <v>240</v>
      </c>
      <c r="Q376">
        <v>240000</v>
      </c>
      <c r="R376">
        <f t="shared" si="55"/>
        <v>1507200</v>
      </c>
      <c r="S376" t="str">
        <f t="shared" si="56"/>
        <v>1+150.72i</v>
      </c>
      <c r="T376" t="str">
        <f t="shared" si="57"/>
        <v>1+53.95776i</v>
      </c>
      <c r="U376" t="str">
        <f t="shared" si="58"/>
        <v>257.263968i</v>
      </c>
      <c r="V376" t="str">
        <f t="shared" si="59"/>
        <v>1+3.0144i</v>
      </c>
      <c r="W376" t="str">
        <f t="shared" si="60"/>
        <v>1+1.49227722772277i</v>
      </c>
      <c r="X376" t="str">
        <f t="shared" si="61"/>
        <v>4.29091340286917-3.50737001307124i</v>
      </c>
      <c r="Y376">
        <f t="shared" si="62"/>
        <v>5.54198360151973</v>
      </c>
      <c r="Z376">
        <f t="shared" si="63"/>
        <v>-0.685257856877753</v>
      </c>
      <c r="AA376">
        <f t="shared" si="64"/>
        <v>14.8733047278054</v>
      </c>
      <c r="AB376">
        <f t="shared" si="65"/>
        <v>140.737616922725</v>
      </c>
    </row>
    <row r="377" spans="16:28">
      <c r="P377">
        <v>250</v>
      </c>
      <c r="Q377">
        <v>250000</v>
      </c>
      <c r="R377">
        <f t="shared" si="55"/>
        <v>1570000</v>
      </c>
      <c r="S377" t="str">
        <f t="shared" si="56"/>
        <v>1+157i</v>
      </c>
      <c r="T377" t="str">
        <f t="shared" si="57"/>
        <v>1+56.206i</v>
      </c>
      <c r="U377" t="str">
        <f t="shared" si="58"/>
        <v>267.9833i</v>
      </c>
      <c r="V377" t="str">
        <f t="shared" si="59"/>
        <v>1+3.14i</v>
      </c>
      <c r="W377" t="str">
        <f t="shared" si="60"/>
        <v>1+1.55445544554455i</v>
      </c>
      <c r="X377" t="str">
        <f t="shared" si="61"/>
        <v>4.0829413729676-3.54491582435913i</v>
      </c>
      <c r="Y377">
        <f t="shared" si="62"/>
        <v>5.40710999119514</v>
      </c>
      <c r="Z377">
        <f t="shared" si="63"/>
        <v>-0.714980489423442</v>
      </c>
      <c r="AA377">
        <f t="shared" si="64"/>
        <v>14.659304081297</v>
      </c>
      <c r="AB377">
        <f t="shared" si="65"/>
        <v>139.034635521839</v>
      </c>
    </row>
    <row r="378" spans="16:28">
      <c r="P378">
        <v>260</v>
      </c>
      <c r="Q378">
        <v>260000</v>
      </c>
      <c r="R378">
        <f t="shared" si="55"/>
        <v>1632800</v>
      </c>
      <c r="S378" t="str">
        <f t="shared" si="56"/>
        <v>1+163.28i</v>
      </c>
      <c r="T378" t="str">
        <f t="shared" si="57"/>
        <v>1+58.45424i</v>
      </c>
      <c r="U378" t="str">
        <f t="shared" si="58"/>
        <v>278.702632i</v>
      </c>
      <c r="V378" t="str">
        <f t="shared" si="59"/>
        <v>1+3.2656i</v>
      </c>
      <c r="W378" t="str">
        <f t="shared" si="60"/>
        <v>1+1.61663366336634i</v>
      </c>
      <c r="X378" t="str">
        <f t="shared" si="61"/>
        <v>3.88565213133432-3.56873199797969i</v>
      </c>
      <c r="Y378">
        <f t="shared" si="62"/>
        <v>5.27580710025936</v>
      </c>
      <c r="Z378">
        <f t="shared" si="63"/>
        <v>-0.742909154077599</v>
      </c>
      <c r="AA378">
        <f t="shared" si="64"/>
        <v>14.4457781604417</v>
      </c>
      <c r="AB378">
        <f t="shared" si="65"/>
        <v>137.434440909719</v>
      </c>
    </row>
    <row r="379" spans="16:28">
      <c r="P379">
        <v>270</v>
      </c>
      <c r="Q379">
        <v>270000</v>
      </c>
      <c r="R379">
        <f t="shared" si="55"/>
        <v>1695600</v>
      </c>
      <c r="S379" t="str">
        <f t="shared" si="56"/>
        <v>1+169.56i</v>
      </c>
      <c r="T379" t="str">
        <f t="shared" si="57"/>
        <v>1+60.70248i</v>
      </c>
      <c r="U379" t="str">
        <f t="shared" si="58"/>
        <v>289.421964i</v>
      </c>
      <c r="V379" t="str">
        <f t="shared" si="59"/>
        <v>1+3.3912i</v>
      </c>
      <c r="W379" t="str">
        <f t="shared" si="60"/>
        <v>1+1.67881188118812i</v>
      </c>
      <c r="X379" t="str">
        <f t="shared" si="61"/>
        <v>3.69892400581571-3.58092570323862i</v>
      </c>
      <c r="Y379">
        <f t="shared" si="62"/>
        <v>5.14830726481188</v>
      </c>
      <c r="Z379">
        <f t="shared" si="63"/>
        <v>-0.769190690016266</v>
      </c>
      <c r="AA379">
        <f t="shared" si="64"/>
        <v>14.2332891773512</v>
      </c>
      <c r="AB379">
        <f t="shared" si="65"/>
        <v>135.928619821312</v>
      </c>
    </row>
    <row r="380" spans="16:28">
      <c r="P380">
        <v>280</v>
      </c>
      <c r="Q380">
        <v>280000</v>
      </c>
      <c r="R380">
        <f t="shared" si="55"/>
        <v>1758400</v>
      </c>
      <c r="S380" t="str">
        <f t="shared" si="56"/>
        <v>1+175.84i</v>
      </c>
      <c r="T380" t="str">
        <f t="shared" si="57"/>
        <v>1+62.95072i</v>
      </c>
      <c r="U380" t="str">
        <f t="shared" si="58"/>
        <v>300.141296i</v>
      </c>
      <c r="V380" t="str">
        <f t="shared" si="59"/>
        <v>1+3.5168i</v>
      </c>
      <c r="W380" t="str">
        <f t="shared" si="60"/>
        <v>1+1.7409900990099i</v>
      </c>
      <c r="X380" t="str">
        <f t="shared" si="61"/>
        <v>3.52249168401763-3.58331378628653i</v>
      </c>
      <c r="Y380">
        <f t="shared" si="62"/>
        <v>5.02474729264711</v>
      </c>
      <c r="Z380">
        <f t="shared" si="63"/>
        <v>-0.793957448789144</v>
      </c>
      <c r="AA380">
        <f t="shared" si="64"/>
        <v>14.0222844972987</v>
      </c>
      <c r="AB380">
        <f t="shared" si="65"/>
        <v>134.509589071408</v>
      </c>
    </row>
    <row r="381" spans="16:28">
      <c r="P381">
        <v>290</v>
      </c>
      <c r="Q381">
        <v>290000</v>
      </c>
      <c r="R381">
        <f t="shared" si="55"/>
        <v>1821200</v>
      </c>
      <c r="S381" t="str">
        <f t="shared" si="56"/>
        <v>1+182.12i</v>
      </c>
      <c r="T381" t="str">
        <f t="shared" si="57"/>
        <v>1+65.19896i</v>
      </c>
      <c r="U381" t="str">
        <f t="shared" si="58"/>
        <v>310.860628i</v>
      </c>
      <c r="V381" t="str">
        <f t="shared" si="59"/>
        <v>1+3.6424i</v>
      </c>
      <c r="W381" t="str">
        <f t="shared" si="60"/>
        <v>1+1.80316831683168i</v>
      </c>
      <c r="X381" t="str">
        <f t="shared" si="61"/>
        <v>3.35599285943095-3.57745832052192i</v>
      </c>
      <c r="Y381">
        <f t="shared" si="62"/>
        <v>4.90519073101373</v>
      </c>
      <c r="Z381">
        <f t="shared" si="63"/>
        <v>-0.817328897974128</v>
      </c>
      <c r="AA381">
        <f t="shared" si="64"/>
        <v>13.8131179787285</v>
      </c>
      <c r="AB381">
        <f t="shared" si="65"/>
        <v>133.170503672004</v>
      </c>
    </row>
    <row r="382" spans="16:28">
      <c r="P382">
        <v>300</v>
      </c>
      <c r="Q382">
        <v>300000</v>
      </c>
      <c r="R382">
        <f t="shared" si="55"/>
        <v>1884000</v>
      </c>
      <c r="S382" t="str">
        <f t="shared" si="56"/>
        <v>1+188.4i</v>
      </c>
      <c r="T382" t="str">
        <f t="shared" si="57"/>
        <v>1+67.4472i</v>
      </c>
      <c r="U382" t="str">
        <f t="shared" si="58"/>
        <v>321.57996i</v>
      </c>
      <c r="V382" t="str">
        <f t="shared" si="59"/>
        <v>1+3.768i</v>
      </c>
      <c r="W382" t="str">
        <f t="shared" si="60"/>
        <v>1+1.86534653465347i</v>
      </c>
      <c r="X382" t="str">
        <f t="shared" si="61"/>
        <v>3.19900313138785-3.56469939444805i</v>
      </c>
      <c r="Y382">
        <f t="shared" si="62"/>
        <v>4.78964537386721</v>
      </c>
      <c r="Z382">
        <f t="shared" si="63"/>
        <v>-0.839413037625526</v>
      </c>
      <c r="AA382">
        <f t="shared" si="64"/>
        <v>13.6060671873977</v>
      </c>
      <c r="AB382">
        <f t="shared" si="65"/>
        <v>131.905175675801</v>
      </c>
    </row>
    <row r="383" spans="16:28">
      <c r="P383">
        <v>310</v>
      </c>
      <c r="Q383">
        <v>310000</v>
      </c>
      <c r="R383">
        <f t="shared" si="55"/>
        <v>1946800</v>
      </c>
      <c r="S383" t="str">
        <f t="shared" si="56"/>
        <v>1+194.68i</v>
      </c>
      <c r="T383" t="str">
        <f t="shared" si="57"/>
        <v>1+69.69544i</v>
      </c>
      <c r="U383" t="str">
        <f t="shared" si="58"/>
        <v>332.299292i</v>
      </c>
      <c r="V383" t="str">
        <f t="shared" si="59"/>
        <v>1+3.8936i</v>
      </c>
      <c r="W383" t="str">
        <f t="shared" si="60"/>
        <v>1+1.92752475247525i</v>
      </c>
      <c r="X383" t="str">
        <f t="shared" si="61"/>
        <v>3.05106187910241-3.54618470007214i</v>
      </c>
      <c r="Y383">
        <f t="shared" si="62"/>
        <v>4.67807701060357</v>
      </c>
      <c r="Z383">
        <f t="shared" si="63"/>
        <v>-0.860307650636267</v>
      </c>
      <c r="AA383">
        <f t="shared" si="64"/>
        <v>13.4013473379402</v>
      </c>
      <c r="AB383">
        <f t="shared" si="65"/>
        <v>130.708002535727</v>
      </c>
    </row>
    <row r="384" spans="16:28">
      <c r="P384">
        <v>320</v>
      </c>
      <c r="Q384">
        <v>320000</v>
      </c>
      <c r="R384">
        <f t="shared" si="55"/>
        <v>2009600</v>
      </c>
      <c r="S384" t="str">
        <f t="shared" si="56"/>
        <v>1+200.96i</v>
      </c>
      <c r="T384" t="str">
        <f t="shared" si="57"/>
        <v>1+71.94368i</v>
      </c>
      <c r="U384" t="str">
        <f t="shared" si="58"/>
        <v>343.018624i</v>
      </c>
      <c r="V384" t="str">
        <f t="shared" si="59"/>
        <v>1+4.0192i</v>
      </c>
      <c r="W384" t="str">
        <f t="shared" si="60"/>
        <v>1+1.98970297029703i</v>
      </c>
      <c r="X384" t="str">
        <f t="shared" si="61"/>
        <v>2.91169123603806-3.5228958294261i</v>
      </c>
      <c r="Y384">
        <f t="shared" si="62"/>
        <v>4.57042020814374</v>
      </c>
      <c r="Z384">
        <f t="shared" si="63"/>
        <v>-0.880101406353684</v>
      </c>
      <c r="AA384">
        <f t="shared" si="64"/>
        <v>13.1991226258543</v>
      </c>
      <c r="AB384">
        <f t="shared" si="65"/>
        <v>129.573903872406</v>
      </c>
    </row>
    <row r="385" spans="16:28">
      <c r="P385">
        <v>330</v>
      </c>
      <c r="Q385">
        <v>330000</v>
      </c>
      <c r="R385">
        <f t="shared" si="55"/>
        <v>2072400</v>
      </c>
      <c r="S385" t="str">
        <f t="shared" si="56"/>
        <v>1+207.24i</v>
      </c>
      <c r="T385" t="str">
        <f t="shared" si="57"/>
        <v>1+74.19192i</v>
      </c>
      <c r="U385" t="str">
        <f t="shared" si="58"/>
        <v>353.737956i</v>
      </c>
      <c r="V385" t="str">
        <f t="shared" si="59"/>
        <v>1+4.1448i</v>
      </c>
      <c r="W385" t="str">
        <f t="shared" si="60"/>
        <v>1+2.05188118811881i</v>
      </c>
      <c r="X385" t="str">
        <f t="shared" si="61"/>
        <v>2.78040981558141-3.49567139002971i</v>
      </c>
      <c r="Y385">
        <f t="shared" si="62"/>
        <v>4.46658675160952</v>
      </c>
      <c r="Z385">
        <f t="shared" si="63"/>
        <v>-0.898874834893811</v>
      </c>
      <c r="AA385">
        <f t="shared" si="64"/>
        <v>12.9995154685201</v>
      </c>
      <c r="AB385">
        <f t="shared" si="65"/>
        <v>128.498265650066</v>
      </c>
    </row>
    <row r="386" spans="16:28">
      <c r="P386">
        <v>340</v>
      </c>
      <c r="Q386">
        <v>340000</v>
      </c>
      <c r="R386">
        <f t="shared" si="55"/>
        <v>2135200</v>
      </c>
      <c r="S386" t="str">
        <f t="shared" si="56"/>
        <v>1+213.52i</v>
      </c>
      <c r="T386" t="str">
        <f t="shared" si="57"/>
        <v>1+76.44016i</v>
      </c>
      <c r="U386" t="str">
        <f t="shared" si="58"/>
        <v>364.457288i</v>
      </c>
      <c r="V386" t="str">
        <f t="shared" si="59"/>
        <v>1+4.2704i</v>
      </c>
      <c r="W386" t="str">
        <f t="shared" si="60"/>
        <v>1+2.11405940594059i</v>
      </c>
      <c r="X386" t="str">
        <f t="shared" si="61"/>
        <v>2.65674246331445-3.46522716147689i</v>
      </c>
      <c r="Y386">
        <f t="shared" si="62"/>
        <v>4.36647223705995</v>
      </c>
      <c r="Z386">
        <f t="shared" si="63"/>
        <v>-0.916701187731423</v>
      </c>
      <c r="AA386">
        <f t="shared" si="64"/>
        <v>12.8026140633698</v>
      </c>
      <c r="AB386">
        <f t="shared" si="65"/>
        <v>127.47689086836</v>
      </c>
    </row>
    <row r="387" spans="16:28">
      <c r="P387">
        <v>350</v>
      </c>
      <c r="Q387">
        <v>350000</v>
      </c>
      <c r="R387">
        <f t="shared" ref="R387:R450" si="66">6.28*Q387</f>
        <v>2198000</v>
      </c>
      <c r="S387" t="str">
        <f t="shared" ref="S387:S450" si="67">COMPLEX(1,R387*L$2*L$4)</f>
        <v>1+219.8i</v>
      </c>
      <c r="T387" t="str">
        <f t="shared" ref="T387:T447" si="68">COMPLEX(1,(L$1+L$3)*R387*L$6)</f>
        <v>1+78.6884i</v>
      </c>
      <c r="U387" t="str">
        <f t="shared" ref="U387:U447" si="69">COMPLEX(0,(L$4+L$5)*L$1*R387)</f>
        <v>375.17662i</v>
      </c>
      <c r="V387" t="str">
        <f t="shared" ref="V387:V450" si="70">COMPLEX(1,L$3*L$6*R387)</f>
        <v>1+4.396i</v>
      </c>
      <c r="W387" t="str">
        <f t="shared" ref="W387:W450" si="71">COMPLEX(1,L$2*L$4*L$5*R387/(L$4+L$5))</f>
        <v>1+2.17623762376238i</v>
      </c>
      <c r="X387" t="str">
        <f t="shared" ref="X387:X450" si="72">IMDIV(IMPRODUCT(S387,T387),IMPRODUCT(U387,V387,W387))</f>
        <v>2.54022701682479-3.43217356809155i</v>
      </c>
      <c r="Y387">
        <f t="shared" ref="Y387:Y450" si="73">IMABS(X387)</f>
        <v>4.26996120573862</v>
      </c>
      <c r="Z387">
        <f t="shared" ref="Z387:Z450" si="74">IMARGUMENT(X387)</f>
        <v>-0.933647198377429</v>
      </c>
      <c r="AA387">
        <f t="shared" ref="AA387:AA450" si="75">20*LOG(Y387)</f>
        <v>12.6084785861671</v>
      </c>
      <c r="AB387">
        <f t="shared" si="65"/>
        <v>126.50595597876</v>
      </c>
    </row>
    <row r="388" spans="16:28">
      <c r="P388">
        <v>360</v>
      </c>
      <c r="Q388">
        <v>360000</v>
      </c>
      <c r="R388">
        <f t="shared" si="66"/>
        <v>2260800</v>
      </c>
      <c r="S388" t="str">
        <f t="shared" si="67"/>
        <v>1+226.08i</v>
      </c>
      <c r="T388" t="str">
        <f t="shared" si="68"/>
        <v>1+80.93664i</v>
      </c>
      <c r="U388" t="str">
        <f t="shared" si="69"/>
        <v>385.895952i</v>
      </c>
      <c r="V388" t="str">
        <f t="shared" si="70"/>
        <v>1+4.5216i</v>
      </c>
      <c r="W388" t="str">
        <f t="shared" si="71"/>
        <v>1+2.23841584158416i</v>
      </c>
      <c r="X388" t="str">
        <f t="shared" si="72"/>
        <v>2.43041882488427-3.39703075898825i</v>
      </c>
      <c r="Y388">
        <f t="shared" si="73"/>
        <v>4.17693112725888</v>
      </c>
      <c r="Z388">
        <f t="shared" si="74"/>
        <v>-0.949773755328977</v>
      </c>
      <c r="AA388">
        <f t="shared" si="75"/>
        <v>12.4171462862552</v>
      </c>
      <c r="AB388">
        <f t="shared" ref="AB388:AB451" si="76">DEGREES(Z388)+180</f>
        <v>125.581972327359</v>
      </c>
    </row>
    <row r="389" spans="16:28">
      <c r="P389">
        <v>370</v>
      </c>
      <c r="Q389">
        <v>370000</v>
      </c>
      <c r="R389">
        <f t="shared" si="66"/>
        <v>2323600</v>
      </c>
      <c r="S389" t="str">
        <f t="shared" si="67"/>
        <v>1+232.36i</v>
      </c>
      <c r="T389" t="str">
        <f t="shared" si="68"/>
        <v>1+83.18488i</v>
      </c>
      <c r="U389" t="str">
        <f t="shared" si="69"/>
        <v>396.615284i</v>
      </c>
      <c r="V389" t="str">
        <f t="shared" si="70"/>
        <v>1+4.6472i</v>
      </c>
      <c r="W389" t="str">
        <f t="shared" si="71"/>
        <v>1+2.30059405940594i</v>
      </c>
      <c r="X389" t="str">
        <f t="shared" si="72"/>
        <v>2.32689360038805-3.3602415815444i</v>
      </c>
      <c r="Y389">
        <f t="shared" si="73"/>
        <v>4.08725547450448</v>
      </c>
      <c r="Z389">
        <f t="shared" si="74"/>
        <v>-0.965136498005538</v>
      </c>
      <c r="AA389">
        <f t="shared" si="75"/>
        <v>12.2286356840091</v>
      </c>
      <c r="AB389">
        <f t="shared" si="76"/>
        <v>124.701752010246</v>
      </c>
    </row>
    <row r="390" spans="16:28">
      <c r="P390">
        <v>380</v>
      </c>
      <c r="Q390">
        <v>380000</v>
      </c>
      <c r="R390">
        <f t="shared" si="66"/>
        <v>2386400</v>
      </c>
      <c r="S390" t="str">
        <f t="shared" si="67"/>
        <v>1+238.64i</v>
      </c>
      <c r="T390" t="str">
        <f t="shared" si="68"/>
        <v>1+85.43312i</v>
      </c>
      <c r="U390" t="str">
        <f t="shared" si="69"/>
        <v>407.334616i</v>
      </c>
      <c r="V390" t="str">
        <f t="shared" si="70"/>
        <v>1+4.7728i</v>
      </c>
      <c r="W390" t="str">
        <f t="shared" si="71"/>
        <v>1+2.36277227722772i</v>
      </c>
      <c r="X390" t="str">
        <f t="shared" si="72"/>
        <v>2.22924904455686-3.32218271678305i</v>
      </c>
      <c r="Y390">
        <f t="shared" si="73"/>
        <v>4.00080608207267</v>
      </c>
      <c r="Z390">
        <f t="shared" si="74"/>
        <v>-0.979786345066476</v>
      </c>
      <c r="AA390">
        <f t="shared" si="75"/>
        <v>12.0429500351943</v>
      </c>
      <c r="AB390">
        <f t="shared" si="76"/>
        <v>123.862377603142</v>
      </c>
    </row>
    <row r="391" spans="16:28">
      <c r="P391">
        <v>390</v>
      </c>
      <c r="Q391">
        <v>390000</v>
      </c>
      <c r="R391">
        <f t="shared" si="66"/>
        <v>2449200</v>
      </c>
      <c r="S391" t="str">
        <f t="shared" si="67"/>
        <v>1+244.92i</v>
      </c>
      <c r="T391" t="str">
        <f t="shared" si="68"/>
        <v>1+87.68136i</v>
      </c>
      <c r="U391" t="str">
        <f t="shared" si="69"/>
        <v>418.053948i</v>
      </c>
      <c r="V391" t="str">
        <f t="shared" si="70"/>
        <v>1+4.8984i</v>
      </c>
      <c r="W391" t="str">
        <f t="shared" si="71"/>
        <v>1+2.42495049504951i</v>
      </c>
      <c r="X391" t="str">
        <f t="shared" si="72"/>
        <v>2.13710557461491-3.28317422157838i</v>
      </c>
      <c r="Y391">
        <f t="shared" si="73"/>
        <v>3.91745493991787</v>
      </c>
      <c r="Z391">
        <f t="shared" si="74"/>
        <v>-0.99376996333663</v>
      </c>
      <c r="AA391">
        <f t="shared" si="75"/>
        <v>11.8600801949245</v>
      </c>
      <c r="AB391">
        <f t="shared" si="76"/>
        <v>123.061175293941</v>
      </c>
    </row>
    <row r="392" spans="16:28">
      <c r="P392">
        <v>400</v>
      </c>
      <c r="Q392">
        <v>400000</v>
      </c>
      <c r="R392">
        <f t="shared" si="66"/>
        <v>2512000</v>
      </c>
      <c r="S392" t="str">
        <f t="shared" si="67"/>
        <v>1+251.2i</v>
      </c>
      <c r="T392" t="str">
        <f t="shared" si="68"/>
        <v>1+89.9296i</v>
      </c>
      <c r="U392" t="str">
        <f t="shared" si="69"/>
        <v>428.77328i</v>
      </c>
      <c r="V392" t="str">
        <f t="shared" si="70"/>
        <v>1+5.024i</v>
      </c>
      <c r="W392" t="str">
        <f t="shared" si="71"/>
        <v>1+2.48712871287129i</v>
      </c>
      <c r="X392" t="str">
        <f t="shared" si="72"/>
        <v>2.0501064063731-3.24348769673708i</v>
      </c>
      <c r="Y392">
        <f t="shared" si="73"/>
        <v>3.8370755421723</v>
      </c>
      <c r="Z392">
        <f t="shared" si="74"/>
        <v>-1.00713018453487</v>
      </c>
      <c r="AA392">
        <f t="shared" si="75"/>
        <v>11.6800069885305</v>
      </c>
      <c r="AB392">
        <f t="shared" si="76"/>
        <v>122.29569100592</v>
      </c>
    </row>
    <row r="393" spans="16:28">
      <c r="P393">
        <v>410</v>
      </c>
      <c r="Q393">
        <v>410000</v>
      </c>
      <c r="R393">
        <f t="shared" si="66"/>
        <v>2574800</v>
      </c>
      <c r="S393" t="str">
        <f t="shared" si="67"/>
        <v>1+257.48i</v>
      </c>
      <c r="T393" t="str">
        <f t="shared" si="68"/>
        <v>1+92.17784i</v>
      </c>
      <c r="U393" t="str">
        <f t="shared" si="69"/>
        <v>439.492612i</v>
      </c>
      <c r="V393" t="str">
        <f t="shared" si="70"/>
        <v>1+5.1496i</v>
      </c>
      <c r="W393" t="str">
        <f t="shared" si="71"/>
        <v>1+2.54930693069307i</v>
      </c>
      <c r="X393" t="str">
        <f t="shared" si="72"/>
        <v>1.96791718129453-3.20335327417348i</v>
      </c>
      <c r="Y393">
        <f t="shared" si="73"/>
        <v>3.75954388611068</v>
      </c>
      <c r="Z393">
        <f t="shared" si="74"/>
        <v>-1.01990637609472</v>
      </c>
      <c r="AA393">
        <f t="shared" si="75"/>
        <v>11.5027031764206</v>
      </c>
      <c r="AB393">
        <f t="shared" si="76"/>
        <v>121.56366915129</v>
      </c>
    </row>
    <row r="394" spans="16:28">
      <c r="P394">
        <v>420</v>
      </c>
      <c r="Q394">
        <v>420000</v>
      </c>
      <c r="R394">
        <f t="shared" si="66"/>
        <v>2637600</v>
      </c>
      <c r="S394" t="str">
        <f t="shared" si="67"/>
        <v>1+263.76i</v>
      </c>
      <c r="T394" t="str">
        <f t="shared" si="68"/>
        <v>1+94.42608i</v>
      </c>
      <c r="U394" t="str">
        <f t="shared" si="69"/>
        <v>450.211944i</v>
      </c>
      <c r="V394" t="str">
        <f t="shared" si="70"/>
        <v>1+5.2752i</v>
      </c>
      <c r="W394" t="str">
        <f t="shared" si="71"/>
        <v>1+2.61148514851485i</v>
      </c>
      <c r="X394" t="str">
        <f t="shared" si="72"/>
        <v>1.89022528035113-3.16296559189668i</v>
      </c>
      <c r="Y394">
        <f t="shared" si="73"/>
        <v>3.68473919646979</v>
      </c>
      <c r="Z394">
        <f t="shared" si="74"/>
        <v>-1.03213477157307</v>
      </c>
      <c r="AA394">
        <f t="shared" si="75"/>
        <v>11.3281350838343</v>
      </c>
      <c r="AB394">
        <f t="shared" si="76"/>
        <v>120.863033700164</v>
      </c>
    </row>
    <row r="395" spans="16:28">
      <c r="P395">
        <v>430</v>
      </c>
      <c r="Q395">
        <v>430000</v>
      </c>
      <c r="R395">
        <f t="shared" si="66"/>
        <v>2700400</v>
      </c>
      <c r="S395" t="str">
        <f t="shared" si="67"/>
        <v>1+270.04i</v>
      </c>
      <c r="T395" t="str">
        <f t="shared" si="68"/>
        <v>1+96.67432i</v>
      </c>
      <c r="U395" t="str">
        <f t="shared" si="69"/>
        <v>460.931276i</v>
      </c>
      <c r="V395" t="str">
        <f t="shared" si="70"/>
        <v>1+5.4008i</v>
      </c>
      <c r="W395" t="str">
        <f t="shared" si="71"/>
        <v>1+2.67366336633663i</v>
      </c>
      <c r="X395" t="str">
        <f t="shared" si="72"/>
        <v>1.81673893092279-3.12248890304432i</v>
      </c>
      <c r="Y395">
        <f t="shared" si="73"/>
        <v>3.61254443471155</v>
      </c>
      <c r="Z395">
        <f t="shared" si="74"/>
        <v>-1.04384876544987</v>
      </c>
      <c r="AA395">
        <f t="shared" si="75"/>
        <v>11.1562639533895</v>
      </c>
      <c r="AB395">
        <f t="shared" si="76"/>
        <v>120.191871289781</v>
      </c>
    </row>
    <row r="396" spans="16:28">
      <c r="P396">
        <v>440</v>
      </c>
      <c r="Q396">
        <v>440000</v>
      </c>
      <c r="R396">
        <f t="shared" si="66"/>
        <v>2763200</v>
      </c>
      <c r="S396" t="str">
        <f t="shared" si="67"/>
        <v>1+276.32i</v>
      </c>
      <c r="T396" t="str">
        <f t="shared" si="68"/>
        <v>1+98.92256i</v>
      </c>
      <c r="U396" t="str">
        <f t="shared" si="69"/>
        <v>471.650608i</v>
      </c>
      <c r="V396" t="str">
        <f t="shared" si="70"/>
        <v>1+5.5264i</v>
      </c>
      <c r="W396" t="str">
        <f t="shared" si="71"/>
        <v>1+2.73584158415842i</v>
      </c>
      <c r="X396" t="str">
        <f t="shared" si="72"/>
        <v>1.74718618553612-3.08206144501362i</v>
      </c>
      <c r="Y396">
        <f t="shared" si="73"/>
        <v>3.5428466404528</v>
      </c>
      <c r="Z396">
        <f t="shared" si="74"/>
        <v>-1.05507917651783</v>
      </c>
      <c r="AA396">
        <f t="shared" si="75"/>
        <v>10.9870470678512</v>
      </c>
      <c r="AB396">
        <f t="shared" si="76"/>
        <v>119.54841613339</v>
      </c>
    </row>
    <row r="397" spans="16:28">
      <c r="P397">
        <v>450</v>
      </c>
      <c r="Q397">
        <v>450000</v>
      </c>
      <c r="R397">
        <f t="shared" si="66"/>
        <v>2826000</v>
      </c>
      <c r="S397" t="str">
        <f t="shared" si="67"/>
        <v>1+282.6i</v>
      </c>
      <c r="T397" t="str">
        <f t="shared" si="68"/>
        <v>1+101.1708i</v>
      </c>
      <c r="U397" t="str">
        <f t="shared" si="69"/>
        <v>482.36994i</v>
      </c>
      <c r="V397" t="str">
        <f t="shared" si="70"/>
        <v>1+5.652i</v>
      </c>
      <c r="W397" t="str">
        <f t="shared" si="71"/>
        <v>1+2.7980198019802i</v>
      </c>
      <c r="X397" t="str">
        <f t="shared" si="72"/>
        <v>1.68131383037985-3.0417991768999i</v>
      </c>
      <c r="Y397">
        <f t="shared" si="73"/>
        <v>3.47553714248826</v>
      </c>
      <c r="Z397">
        <f t="shared" si="74"/>
        <v>-1.06585448353416</v>
      </c>
      <c r="AA397">
        <f t="shared" si="75"/>
        <v>10.8204386820692</v>
      </c>
      <c r="AB397">
        <f t="shared" si="76"/>
        <v>118.931036518397</v>
      </c>
    </row>
    <row r="398" spans="16:28">
      <c r="P398">
        <v>460</v>
      </c>
      <c r="Q398">
        <v>460000</v>
      </c>
      <c r="R398">
        <f t="shared" si="66"/>
        <v>2888800</v>
      </c>
      <c r="S398" t="str">
        <f t="shared" si="67"/>
        <v>1+288.88i</v>
      </c>
      <c r="T398" t="str">
        <f t="shared" si="68"/>
        <v>1+103.41904i</v>
      </c>
      <c r="U398" t="str">
        <f t="shared" si="69"/>
        <v>493.089272i</v>
      </c>
      <c r="V398" t="str">
        <f t="shared" si="70"/>
        <v>1+5.7776i</v>
      </c>
      <c r="W398" t="str">
        <f t="shared" si="71"/>
        <v>1+2.86019801980198i</v>
      </c>
      <c r="X398" t="str">
        <f t="shared" si="72"/>
        <v>1.61888626572179-3.00179897785914i</v>
      </c>
      <c r="Y398">
        <f t="shared" si="73"/>
        <v>3.41051166906358</v>
      </c>
      <c r="Z398">
        <f t="shared" si="74"/>
        <v>-1.0762010363484</v>
      </c>
      <c r="AA398">
        <f t="shared" si="75"/>
        <v>10.6563907961602</v>
      </c>
      <c r="AB398">
        <f t="shared" si="76"/>
        <v>118.338222709631</v>
      </c>
    </row>
    <row r="399" spans="16:28">
      <c r="P399">
        <v>470</v>
      </c>
      <c r="Q399">
        <v>470000</v>
      </c>
      <c r="R399">
        <f t="shared" si="66"/>
        <v>2951600</v>
      </c>
      <c r="S399" t="str">
        <f t="shared" si="67"/>
        <v>1+295.16i</v>
      </c>
      <c r="T399" t="str">
        <f t="shared" si="68"/>
        <v>1+105.66728i</v>
      </c>
      <c r="U399" t="str">
        <f t="shared" si="69"/>
        <v>503.808604i</v>
      </c>
      <c r="V399" t="str">
        <f t="shared" si="70"/>
        <v>1+5.9032i</v>
      </c>
      <c r="W399" t="str">
        <f t="shared" si="71"/>
        <v>1+2.92237623762376i</v>
      </c>
      <c r="X399" t="str">
        <f t="shared" si="72"/>
        <v>1.55968438840143-2.96214138549352i</v>
      </c>
      <c r="Y399">
        <f t="shared" si="73"/>
        <v>3.34767038088827</v>
      </c>
      <c r="Z399">
        <f t="shared" si="74"/>
        <v>-1.08614324532113</v>
      </c>
      <c r="AA399">
        <f t="shared" si="75"/>
        <v>10.4948537964087</v>
      </c>
      <c r="AB399">
        <f t="shared" si="76"/>
        <v>117.768576096457</v>
      </c>
    </row>
    <row r="400" spans="16:28">
      <c r="P400">
        <v>480</v>
      </c>
      <c r="Q400">
        <v>480000</v>
      </c>
      <c r="R400">
        <f t="shared" si="66"/>
        <v>3014400</v>
      </c>
      <c r="S400" t="str">
        <f t="shared" si="67"/>
        <v>1+301.44i</v>
      </c>
      <c r="T400" t="str">
        <f t="shared" si="68"/>
        <v>1+107.91552i</v>
      </c>
      <c r="U400" t="str">
        <f t="shared" si="69"/>
        <v>514.527936i</v>
      </c>
      <c r="V400" t="str">
        <f t="shared" si="70"/>
        <v>1+6.0288i</v>
      </c>
      <c r="W400" t="str">
        <f t="shared" si="71"/>
        <v>1+2.98455445544554i</v>
      </c>
      <c r="X400" t="str">
        <f t="shared" si="72"/>
        <v>1.50350449757096-2.92289294171136i</v>
      </c>
      <c r="Y400">
        <f t="shared" si="73"/>
        <v>3.28691784547807</v>
      </c>
      <c r="Z400">
        <f t="shared" si="74"/>
        <v>-1.09570375150105</v>
      </c>
      <c r="AA400">
        <f t="shared" si="75"/>
        <v>10.3357769857918</v>
      </c>
      <c r="AB400">
        <f t="shared" si="76"/>
        <v>117.220799442339</v>
      </c>
    </row>
    <row r="401" spans="16:28">
      <c r="P401">
        <v>490</v>
      </c>
      <c r="Q401">
        <v>490000</v>
      </c>
      <c r="R401">
        <f t="shared" si="66"/>
        <v>3077200</v>
      </c>
      <c r="S401" t="str">
        <f t="shared" si="67"/>
        <v>1+307.72i</v>
      </c>
      <c r="T401" t="str">
        <f t="shared" si="68"/>
        <v>1+110.16376i</v>
      </c>
      <c r="U401" t="str">
        <f t="shared" si="69"/>
        <v>525.247268i</v>
      </c>
      <c r="V401" t="str">
        <f t="shared" si="70"/>
        <v>1+6.1544i</v>
      </c>
      <c r="W401" t="str">
        <f t="shared" si="71"/>
        <v>1+3.04673267326733i</v>
      </c>
      <c r="X401" t="str">
        <f t="shared" si="72"/>
        <v>1.45015723810833-2.88410820352401i</v>
      </c>
      <c r="Y401">
        <f t="shared" si="73"/>
        <v>3.22816296752076</v>
      </c>
      <c r="Z401">
        <f t="shared" si="74"/>
        <v>-1.1049035797257</v>
      </c>
      <c r="AA401">
        <f t="shared" si="75"/>
        <v>10.1791090222923</v>
      </c>
      <c r="AB401">
        <f t="shared" si="76"/>
        <v>116.693688112821</v>
      </c>
    </row>
    <row r="402" spans="16:28">
      <c r="P402">
        <v>500</v>
      </c>
      <c r="Q402">
        <v>500000</v>
      </c>
      <c r="R402">
        <f t="shared" si="66"/>
        <v>3140000</v>
      </c>
      <c r="S402" t="str">
        <f t="shared" si="67"/>
        <v>1+314i</v>
      </c>
      <c r="T402" t="str">
        <f t="shared" si="68"/>
        <v>1+112.412i</v>
      </c>
      <c r="U402" t="str">
        <f t="shared" si="69"/>
        <v>535.9666i</v>
      </c>
      <c r="V402" t="str">
        <f t="shared" si="70"/>
        <v>1+6.28i</v>
      </c>
      <c r="W402" t="str">
        <f t="shared" si="71"/>
        <v>1+3.10891089108911i</v>
      </c>
      <c r="X402" t="str">
        <f t="shared" si="72"/>
        <v>1.39946659109318-2.84583146770348i</v>
      </c>
      <c r="Y402">
        <f t="shared" si="73"/>
        <v>3.17131888686037</v>
      </c>
      <c r="Z402">
        <f t="shared" si="74"/>
        <v>-1.11376227654746</v>
      </c>
      <c r="AA402">
        <f t="shared" si="75"/>
        <v>10.0247982800922</v>
      </c>
      <c r="AB402">
        <f t="shared" si="76"/>
        <v>116.186122172948</v>
      </c>
    </row>
    <row r="403" spans="16:28">
      <c r="P403">
        <v>510</v>
      </c>
      <c r="Q403">
        <v>510000</v>
      </c>
      <c r="R403">
        <f t="shared" si="66"/>
        <v>3202800</v>
      </c>
      <c r="S403" t="str">
        <f t="shared" si="67"/>
        <v>1+320.28i</v>
      </c>
      <c r="T403" t="str">
        <f t="shared" si="68"/>
        <v>1+114.66024i</v>
      </c>
      <c r="U403" t="str">
        <f t="shared" si="69"/>
        <v>546.685932i</v>
      </c>
      <c r="V403" t="str">
        <f t="shared" si="70"/>
        <v>1+6.4056i</v>
      </c>
      <c r="W403" t="str">
        <f t="shared" si="71"/>
        <v>1+3.17108910891089i</v>
      </c>
      <c r="X403" t="str">
        <f t="shared" si="72"/>
        <v>1.35126891701032-2.80809825094384i</v>
      </c>
      <c r="Y403">
        <f t="shared" si="73"/>
        <v>3.11630285322722</v>
      </c>
      <c r="Z403">
        <f t="shared" si="74"/>
        <v>-1.1222980346573</v>
      </c>
      <c r="AA403">
        <f t="shared" si="75"/>
        <v>9.87279314621111</v>
      </c>
      <c r="AB403">
        <f t="shared" si="76"/>
        <v>115.69705925831</v>
      </c>
    </row>
    <row r="404" spans="16:28">
      <c r="P404">
        <v>520</v>
      </c>
      <c r="Q404">
        <v>520000</v>
      </c>
      <c r="R404">
        <f t="shared" si="66"/>
        <v>3265600</v>
      </c>
      <c r="S404" t="str">
        <f t="shared" si="67"/>
        <v>1+326.56i</v>
      </c>
      <c r="T404" t="str">
        <f t="shared" si="68"/>
        <v>1+116.90848i</v>
      </c>
      <c r="U404" t="str">
        <f t="shared" si="69"/>
        <v>557.405264i</v>
      </c>
      <c r="V404" t="str">
        <f t="shared" si="70"/>
        <v>1+6.5312i</v>
      </c>
      <c r="W404" t="str">
        <f t="shared" si="71"/>
        <v>1+3.23326732673267i</v>
      </c>
      <c r="X404" t="str">
        <f t="shared" si="72"/>
        <v>1.30541205461209-2.77093656097301i</v>
      </c>
      <c r="Y404">
        <f t="shared" si="73"/>
        <v>3.0630360848778</v>
      </c>
      <c r="Z404">
        <f t="shared" si="74"/>
        <v>-1.1305278052783</v>
      </c>
      <c r="AA404">
        <f t="shared" si="75"/>
        <v>9.72304226307233</v>
      </c>
      <c r="AB404">
        <f t="shared" si="76"/>
        <v>115.225528135366</v>
      </c>
    </row>
    <row r="405" spans="16:28">
      <c r="P405">
        <v>530</v>
      </c>
      <c r="Q405">
        <v>530000</v>
      </c>
      <c r="R405">
        <f t="shared" si="66"/>
        <v>3328400</v>
      </c>
      <c r="S405" t="str">
        <f t="shared" si="67"/>
        <v>1+332.84i</v>
      </c>
      <c r="T405" t="str">
        <f t="shared" si="68"/>
        <v>1+119.15672i</v>
      </c>
      <c r="U405" t="str">
        <f t="shared" si="69"/>
        <v>568.124596i</v>
      </c>
      <c r="V405" t="str">
        <f t="shared" si="70"/>
        <v>1+6.6568i</v>
      </c>
      <c r="W405" t="str">
        <f t="shared" si="71"/>
        <v>1+3.29544554455446i</v>
      </c>
      <c r="X405" t="str">
        <f t="shared" si="72"/>
        <v>1.26175447639034-2.73436798879318i</v>
      </c>
      <c r="Y405">
        <f t="shared" si="73"/>
        <v>3.01144361674396</v>
      </c>
      <c r="Z405">
        <f t="shared" si="74"/>
        <v>-1.1384673998265</v>
      </c>
      <c r="AA405">
        <f t="shared" si="75"/>
        <v>9.57549472575075</v>
      </c>
      <c r="AB405">
        <f t="shared" si="76"/>
        <v>114.770622876709</v>
      </c>
    </row>
    <row r="406" spans="16:28">
      <c r="P406">
        <v>540</v>
      </c>
      <c r="Q406">
        <v>540000</v>
      </c>
      <c r="R406">
        <f t="shared" si="66"/>
        <v>3391200</v>
      </c>
      <c r="S406" t="str">
        <f t="shared" si="67"/>
        <v>1+339.12i</v>
      </c>
      <c r="T406" t="str">
        <f t="shared" si="68"/>
        <v>1+121.40496i</v>
      </c>
      <c r="U406" t="str">
        <f t="shared" si="69"/>
        <v>578.843928i</v>
      </c>
      <c r="V406" t="str">
        <f t="shared" si="70"/>
        <v>1+6.7824i</v>
      </c>
      <c r="W406" t="str">
        <f t="shared" si="71"/>
        <v>1+3.35762376237624i</v>
      </c>
      <c r="X406" t="str">
        <f t="shared" si="72"/>
        <v>1.22016450019705-2.69840864775339i</v>
      </c>
      <c r="Y406">
        <f t="shared" si="73"/>
        <v>2.96145414244614</v>
      </c>
      <c r="Z406">
        <f t="shared" si="74"/>
        <v>-1.14613158198398</v>
      </c>
      <c r="AA406">
        <f t="shared" si="75"/>
        <v>9.43010024123238</v>
      </c>
      <c r="AB406">
        <f t="shared" si="76"/>
        <v>114.331497585666</v>
      </c>
    </row>
    <row r="407" spans="16:28">
      <c r="P407">
        <v>550</v>
      </c>
      <c r="Q407">
        <v>550000</v>
      </c>
      <c r="R407">
        <f t="shared" si="66"/>
        <v>3454000</v>
      </c>
      <c r="S407" t="str">
        <f t="shared" si="67"/>
        <v>1+345.4i</v>
      </c>
      <c r="T407" t="str">
        <f t="shared" si="68"/>
        <v>1+123.6532i</v>
      </c>
      <c r="U407" t="str">
        <f t="shared" si="69"/>
        <v>589.56326i</v>
      </c>
      <c r="V407" t="str">
        <f t="shared" si="70"/>
        <v>1+6.908i</v>
      </c>
      <c r="W407" t="str">
        <f t="shared" si="71"/>
        <v>1+3.41980198019802i</v>
      </c>
      <c r="X407" t="str">
        <f t="shared" si="72"/>
        <v>1.18051955556882-2.66306998135787i</v>
      </c>
      <c r="Y407">
        <f t="shared" si="73"/>
        <v>2.91299985353412</v>
      </c>
      <c r="Z407">
        <f t="shared" si="74"/>
        <v>-1.15353415119582</v>
      </c>
      <c r="AA407">
        <f t="shared" si="75"/>
        <v>9.28680925582609</v>
      </c>
      <c r="AB407">
        <f t="shared" si="76"/>
        <v>113.907361612274</v>
      </c>
    </row>
    <row r="408" spans="16:28">
      <c r="P408">
        <v>560</v>
      </c>
      <c r="Q408">
        <v>560000</v>
      </c>
      <c r="R408">
        <f t="shared" si="66"/>
        <v>3516800</v>
      </c>
      <c r="S408" t="str">
        <f t="shared" si="67"/>
        <v>1+351.68i</v>
      </c>
      <c r="T408" t="str">
        <f t="shared" si="68"/>
        <v>1+125.90144i</v>
      </c>
      <c r="U408" t="str">
        <f t="shared" si="69"/>
        <v>600.282592i</v>
      </c>
      <c r="V408" t="str">
        <f t="shared" si="70"/>
        <v>1+7.0336i</v>
      </c>
      <c r="W408" t="str">
        <f t="shared" si="71"/>
        <v>1+3.4819801980198i</v>
      </c>
      <c r="X408" t="str">
        <f t="shared" si="72"/>
        <v>1.1427055026488-2.62835945848794i</v>
      </c>
      <c r="Y408">
        <f t="shared" si="73"/>
        <v>2.86601627853138</v>
      </c>
      <c r="Z408">
        <f t="shared" si="74"/>
        <v>-1.1606880184856</v>
      </c>
      <c r="AA408">
        <f t="shared" si="75"/>
        <v>9.145573055883</v>
      </c>
      <c r="AB408">
        <f t="shared" si="76"/>
        <v>113.497475209373</v>
      </c>
    </row>
    <row r="409" spans="16:28">
      <c r="P409">
        <v>570</v>
      </c>
      <c r="Q409">
        <v>570000</v>
      </c>
      <c r="R409">
        <f t="shared" si="66"/>
        <v>3579600</v>
      </c>
      <c r="S409" t="str">
        <f t="shared" si="67"/>
        <v>1+357.96i</v>
      </c>
      <c r="T409" t="str">
        <f t="shared" si="68"/>
        <v>1+128.14968i</v>
      </c>
      <c r="U409" t="str">
        <f t="shared" si="69"/>
        <v>611.001924i</v>
      </c>
      <c r="V409" t="str">
        <f t="shared" si="70"/>
        <v>1+7.1592i</v>
      </c>
      <c r="W409" t="str">
        <f t="shared" si="71"/>
        <v>1+3.54415841584158i</v>
      </c>
      <c r="X409" t="str">
        <f t="shared" si="72"/>
        <v>1.10661600117612-2.59428117197598i</v>
      </c>
      <c r="Y409">
        <f t="shared" si="73"/>
        <v>2.8204421237331</v>
      </c>
      <c r="Z409">
        <f t="shared" si="74"/>
        <v>-1.16760527538203</v>
      </c>
      <c r="AA409">
        <f t="shared" si="75"/>
        <v>9.00634384615477</v>
      </c>
      <c r="AB409">
        <f t="shared" si="76"/>
        <v>113.101145583399</v>
      </c>
    </row>
    <row r="410" spans="16:28">
      <c r="P410">
        <v>580</v>
      </c>
      <c r="Q410">
        <v>580000</v>
      </c>
      <c r="R410">
        <f t="shared" si="66"/>
        <v>3642400</v>
      </c>
      <c r="S410" t="str">
        <f t="shared" si="67"/>
        <v>1+364.24i</v>
      </c>
      <c r="T410" t="str">
        <f t="shared" si="68"/>
        <v>1+130.39792i</v>
      </c>
      <c r="U410" t="str">
        <f t="shared" si="69"/>
        <v>621.721256i</v>
      </c>
      <c r="V410" t="str">
        <f t="shared" si="70"/>
        <v>1+7.2848i</v>
      </c>
      <c r="W410" t="str">
        <f t="shared" si="71"/>
        <v>1+3.60633663366337i</v>
      </c>
      <c r="X410" t="str">
        <f t="shared" si="72"/>
        <v>1.0721519267668-2.5608363541433i</v>
      </c>
      <c r="Y410">
        <f t="shared" si="73"/>
        <v>2.7762191172117</v>
      </c>
      <c r="Z410">
        <f t="shared" si="74"/>
        <v>-1.17429725665963</v>
      </c>
      <c r="AA410">
        <f t="shared" si="75"/>
        <v>8.86907480943484</v>
      </c>
      <c r="AB410">
        <f t="shared" si="76"/>
        <v>112.717723299613</v>
      </c>
    </row>
    <row r="411" spans="16:28">
      <c r="P411">
        <v>590</v>
      </c>
      <c r="Q411">
        <v>590000</v>
      </c>
      <c r="R411">
        <f t="shared" si="66"/>
        <v>3705200</v>
      </c>
      <c r="S411" t="str">
        <f t="shared" si="67"/>
        <v>1+370.52i</v>
      </c>
      <c r="T411" t="str">
        <f t="shared" si="68"/>
        <v>1+132.64616i</v>
      </c>
      <c r="U411" t="str">
        <f t="shared" si="69"/>
        <v>632.440588i</v>
      </c>
      <c r="V411" t="str">
        <f t="shared" si="70"/>
        <v>1+7.4104i</v>
      </c>
      <c r="W411" t="str">
        <f t="shared" si="71"/>
        <v>1+3.66851485148515i</v>
      </c>
      <c r="X411" t="str">
        <f t="shared" si="72"/>
        <v>1.03922083159318-2.52802382093682i</v>
      </c>
      <c r="Y411">
        <f t="shared" si="73"/>
        <v>2.73329185709123</v>
      </c>
      <c r="Z411">
        <f t="shared" si="74"/>
        <v>-1.18077459751734</v>
      </c>
      <c r="AA411">
        <f t="shared" si="75"/>
        <v>8.73372015055125</v>
      </c>
      <c r="AB411">
        <f t="shared" si="76"/>
        <v>112.346599005998</v>
      </c>
    </row>
    <row r="412" spans="16:28">
      <c r="P412">
        <v>600</v>
      </c>
      <c r="Q412">
        <v>600000</v>
      </c>
      <c r="R412">
        <f t="shared" si="66"/>
        <v>3768000</v>
      </c>
      <c r="S412" t="str">
        <f t="shared" si="67"/>
        <v>1+376.8i</v>
      </c>
      <c r="T412" t="str">
        <f t="shared" si="68"/>
        <v>1+134.8944i</v>
      </c>
      <c r="U412" t="str">
        <f t="shared" si="69"/>
        <v>643.15992i</v>
      </c>
      <c r="V412" t="str">
        <f t="shared" si="70"/>
        <v>1+7.536i</v>
      </c>
      <c r="W412" t="str">
        <f t="shared" si="71"/>
        <v>1+3.73069306930693i</v>
      </c>
      <c r="X412" t="str">
        <f t="shared" si="72"/>
        <v>1.00773644654583-2.49584035461861i</v>
      </c>
      <c r="Y412">
        <f t="shared" si="73"/>
        <v>2.69160766484262</v>
      </c>
      <c r="Z412">
        <f t="shared" si="74"/>
        <v>-1.18704728575002</v>
      </c>
      <c r="AA412">
        <f t="shared" si="75"/>
        <v>8.60023512729841</v>
      </c>
      <c r="AB412">
        <f t="shared" si="76"/>
        <v>111.987200444064</v>
      </c>
    </row>
    <row r="413" spans="16:28">
      <c r="P413">
        <v>610</v>
      </c>
      <c r="Q413">
        <v>610000</v>
      </c>
      <c r="R413">
        <f t="shared" si="66"/>
        <v>3830800</v>
      </c>
      <c r="S413" t="str">
        <f t="shared" si="67"/>
        <v>1+383.08i</v>
      </c>
      <c r="T413" t="str">
        <f t="shared" si="68"/>
        <v>1+137.14264i</v>
      </c>
      <c r="U413" t="str">
        <f t="shared" si="69"/>
        <v>653.879252i</v>
      </c>
      <c r="V413" t="str">
        <f t="shared" si="70"/>
        <v>1+7.6616i</v>
      </c>
      <c r="W413" t="str">
        <f t="shared" si="71"/>
        <v>1+3.79287128712871i</v>
      </c>
      <c r="X413" t="str">
        <f t="shared" si="72"/>
        <v>0.977618222004134-2.46428103353188i</v>
      </c>
      <c r="Y413">
        <f t="shared" si="73"/>
        <v>2.65111644410793</v>
      </c>
      <c r="Z413">
        <f t="shared" si="74"/>
        <v>-1.19312470940667</v>
      </c>
      <c r="AA413">
        <f t="shared" si="75"/>
        <v>8.46857607048911</v>
      </c>
      <c r="AB413">
        <f t="shared" si="76"/>
        <v>111.638989718225</v>
      </c>
    </row>
    <row r="414" spans="16:28">
      <c r="P414">
        <v>620</v>
      </c>
      <c r="Q414">
        <v>620000</v>
      </c>
      <c r="R414">
        <f t="shared" si="66"/>
        <v>3893600</v>
      </c>
      <c r="S414" t="str">
        <f t="shared" si="67"/>
        <v>1+389.36i</v>
      </c>
      <c r="T414" t="str">
        <f t="shared" si="68"/>
        <v>1+139.39088i</v>
      </c>
      <c r="U414" t="str">
        <f t="shared" si="69"/>
        <v>664.598584i</v>
      </c>
      <c r="V414" t="str">
        <f t="shared" si="70"/>
        <v>1+7.7872i</v>
      </c>
      <c r="W414" t="str">
        <f t="shared" si="71"/>
        <v>1+3.8550495049505i</v>
      </c>
      <c r="X414" t="str">
        <f t="shared" si="72"/>
        <v>0.948790904430582-2.43333951624929i</v>
      </c>
      <c r="Y414">
        <f t="shared" si="73"/>
        <v>2.61177054537157</v>
      </c>
      <c r="Z414">
        <f t="shared" si="74"/>
        <v>-1.19901570037547</v>
      </c>
      <c r="AA414">
        <f t="shared" si="75"/>
        <v>8.33870039496876</v>
      </c>
      <c r="AB414">
        <f t="shared" si="76"/>
        <v>111.301460798563</v>
      </c>
    </row>
    <row r="415" spans="16:28">
      <c r="P415">
        <v>630</v>
      </c>
      <c r="Q415">
        <v>630000</v>
      </c>
      <c r="R415">
        <f t="shared" si="66"/>
        <v>3956400</v>
      </c>
      <c r="S415" t="str">
        <f t="shared" si="67"/>
        <v>1+395.64i</v>
      </c>
      <c r="T415" t="str">
        <f t="shared" si="68"/>
        <v>1+141.63912i</v>
      </c>
      <c r="U415" t="str">
        <f t="shared" si="69"/>
        <v>675.317916i</v>
      </c>
      <c r="V415" t="str">
        <f t="shared" si="70"/>
        <v>1+7.9128i</v>
      </c>
      <c r="W415" t="str">
        <f t="shared" si="71"/>
        <v>1+3.91722772277228i</v>
      </c>
      <c r="X415" t="str">
        <f t="shared" si="72"/>
        <v>0.921184146122475-2.40300828637173i</v>
      </c>
      <c r="Y415">
        <f t="shared" si="73"/>
        <v>2.57352463664885</v>
      </c>
      <c r="Z415">
        <f t="shared" si="74"/>
        <v>-1.20472857428861</v>
      </c>
      <c r="AA415">
        <f t="shared" si="75"/>
        <v>8.21056660314738</v>
      </c>
      <c r="AB415">
        <f t="shared" si="76"/>
        <v>110.97413723445</v>
      </c>
    </row>
    <row r="416" spans="16:28">
      <c r="P416">
        <v>640</v>
      </c>
      <c r="Q416">
        <v>640000</v>
      </c>
      <c r="R416">
        <f t="shared" si="66"/>
        <v>4019200</v>
      </c>
      <c r="S416" t="str">
        <f t="shared" si="67"/>
        <v>1+401.92i</v>
      </c>
      <c r="T416" t="str">
        <f t="shared" si="68"/>
        <v>1+143.88736i</v>
      </c>
      <c r="U416" t="str">
        <f t="shared" si="69"/>
        <v>686.037248i</v>
      </c>
      <c r="V416" t="str">
        <f t="shared" si="70"/>
        <v>1+8.0384i</v>
      </c>
      <c r="W416" t="str">
        <f t="shared" si="71"/>
        <v>1+3.97940594059406i</v>
      </c>
      <c r="X416" t="str">
        <f t="shared" si="72"/>
        <v>0.894732145592165-2.37327886335996i</v>
      </c>
      <c r="Y416">
        <f t="shared" si="73"/>
        <v>2.53633558024704</v>
      </c>
      <c r="Z416">
        <f t="shared" si="74"/>
        <v>-1.21027116709768</v>
      </c>
      <c r="AA416">
        <f t="shared" si="75"/>
        <v>8.08413428236184</v>
      </c>
      <c r="AB416">
        <f t="shared" si="76"/>
        <v>110.656570058931</v>
      </c>
    </row>
    <row r="417" spans="16:28">
      <c r="P417">
        <v>650</v>
      </c>
      <c r="Q417">
        <v>650000</v>
      </c>
      <c r="R417">
        <f t="shared" si="66"/>
        <v>4082000</v>
      </c>
      <c r="S417" t="str">
        <f t="shared" si="67"/>
        <v>1+408.2i</v>
      </c>
      <c r="T417" t="str">
        <f t="shared" si="68"/>
        <v>1+146.1356i</v>
      </c>
      <c r="U417" t="str">
        <f t="shared" si="69"/>
        <v>696.75658i</v>
      </c>
      <c r="V417" t="str">
        <f t="shared" si="70"/>
        <v>1+8.164i</v>
      </c>
      <c r="W417" t="str">
        <f t="shared" si="71"/>
        <v>1+4.04158415841584i</v>
      </c>
      <c r="X417" t="str">
        <f t="shared" si="72"/>
        <v>0.869373316195579-2.34414198402645i</v>
      </c>
      <c r="Y417">
        <f t="shared" si="73"/>
        <v>2.5001623155684</v>
      </c>
      <c r="Z417">
        <f t="shared" si="74"/>
        <v>-1.21565086863374</v>
      </c>
      <c r="AA417">
        <f t="shared" si="75"/>
        <v>7.95936409717971</v>
      </c>
      <c r="AB417">
        <f t="shared" si="76"/>
        <v>110.348335865874</v>
      </c>
    </row>
    <row r="418" spans="16:28">
      <c r="P418">
        <v>660</v>
      </c>
      <c r="Q418">
        <v>660000</v>
      </c>
      <c r="R418">
        <f t="shared" si="66"/>
        <v>4144800</v>
      </c>
      <c r="S418" t="str">
        <f t="shared" si="67"/>
        <v>1+414.48i</v>
      </c>
      <c r="T418" t="str">
        <f t="shared" si="68"/>
        <v>1+148.38384i</v>
      </c>
      <c r="U418" t="str">
        <f t="shared" si="69"/>
        <v>707.475912i</v>
      </c>
      <c r="V418" t="str">
        <f t="shared" si="70"/>
        <v>1+8.2896i</v>
      </c>
      <c r="W418" t="str">
        <f t="shared" si="71"/>
        <v>1+4.10376237623762i</v>
      </c>
      <c r="X418" t="str">
        <f t="shared" si="72"/>
        <v>0.845049980780782-2.31558775866812i</v>
      </c>
      <c r="Y418">
        <f t="shared" si="73"/>
        <v>2.46496574785761</v>
      </c>
      <c r="Z418">
        <f t="shared" si="74"/>
        <v>-1.22087465343318</v>
      </c>
      <c r="AA418">
        <f t="shared" si="75"/>
        <v>7.83621777758114</v>
      </c>
      <c r="AB418">
        <f t="shared" si="76"/>
        <v>110.049035043782</v>
      </c>
    </row>
    <row r="419" spans="16:28">
      <c r="P419">
        <v>670</v>
      </c>
      <c r="Q419">
        <v>670000</v>
      </c>
      <c r="R419">
        <f t="shared" si="66"/>
        <v>4207600</v>
      </c>
      <c r="S419" t="str">
        <f t="shared" si="67"/>
        <v>1+420.76i</v>
      </c>
      <c r="T419" t="str">
        <f t="shared" si="68"/>
        <v>1+150.63208i</v>
      </c>
      <c r="U419" t="str">
        <f t="shared" si="69"/>
        <v>718.195244i</v>
      </c>
      <c r="V419" t="str">
        <f t="shared" si="70"/>
        <v>1+8.4152i</v>
      </c>
      <c r="W419" t="str">
        <f t="shared" si="71"/>
        <v>1+4.16594059405941i</v>
      </c>
      <c r="X419" t="str">
        <f t="shared" si="72"/>
        <v>0.821708090280826-2.28760580526845i</v>
      </c>
      <c r="Y419">
        <f t="shared" si="73"/>
        <v>2.43070864274822</v>
      </c>
      <c r="Z419">
        <f t="shared" si="74"/>
        <v>-1.22594910908151</v>
      </c>
      <c r="AA419">
        <f t="shared" si="75"/>
        <v>7.71465810381062</v>
      </c>
      <c r="AB419">
        <f t="shared" si="76"/>
        <v>109.758290151806</v>
      </c>
    </row>
    <row r="420" spans="16:28">
      <c r="P420">
        <v>680</v>
      </c>
      <c r="Q420">
        <v>680000</v>
      </c>
      <c r="R420">
        <f t="shared" si="66"/>
        <v>4270400</v>
      </c>
      <c r="S420" t="str">
        <f t="shared" si="67"/>
        <v>1+427.04i</v>
      </c>
      <c r="T420" t="str">
        <f t="shared" si="68"/>
        <v>1+152.88032i</v>
      </c>
      <c r="U420" t="str">
        <f t="shared" si="69"/>
        <v>728.914576i</v>
      </c>
      <c r="V420" t="str">
        <f t="shared" si="70"/>
        <v>1+8.5408i</v>
      </c>
      <c r="W420" t="str">
        <f t="shared" si="71"/>
        <v>1+4.22811881188119i</v>
      </c>
      <c r="X420" t="str">
        <f t="shared" si="72"/>
        <v>0.799296964324448-2.26018536472444i</v>
      </c>
      <c r="Y420">
        <f t="shared" si="73"/>
        <v>2.39735552642757</v>
      </c>
      <c r="Z420">
        <f t="shared" si="74"/>
        <v>-1.23088046230157</v>
      </c>
      <c r="AA420">
        <f t="shared" si="75"/>
        <v>7.59464888856753</v>
      </c>
      <c r="AB420">
        <f t="shared" si="76"/>
        <v>109.475744425008</v>
      </c>
    </row>
    <row r="421" spans="16:28">
      <c r="P421">
        <v>690</v>
      </c>
      <c r="Q421">
        <v>690000</v>
      </c>
      <c r="R421">
        <f t="shared" si="66"/>
        <v>4333200</v>
      </c>
      <c r="S421" t="str">
        <f t="shared" si="67"/>
        <v>1+433.32i</v>
      </c>
      <c r="T421" t="str">
        <f t="shared" si="68"/>
        <v>1+155.12856i</v>
      </c>
      <c r="U421" t="str">
        <f t="shared" si="69"/>
        <v>739.633908i</v>
      </c>
      <c r="V421" t="str">
        <f t="shared" si="70"/>
        <v>1+8.6664i</v>
      </c>
      <c r="W421" t="str">
        <f t="shared" si="71"/>
        <v>1+4.29029702970297i</v>
      </c>
      <c r="X421" t="str">
        <f t="shared" si="72"/>
        <v>0.777769052081725-2.23331539964793i</v>
      </c>
      <c r="Y421">
        <f t="shared" si="73"/>
        <v>2.36487259121516</v>
      </c>
      <c r="Z421">
        <f t="shared" si="74"/>
        <v>-1.23567460298951</v>
      </c>
      <c r="AA421">
        <f t="shared" si="75"/>
        <v>7.47615495709841</v>
      </c>
      <c r="AB421">
        <f t="shared" si="76"/>
        <v>109.201060397197</v>
      </c>
    </row>
    <row r="422" spans="16:28">
      <c r="P422">
        <v>700</v>
      </c>
      <c r="Q422">
        <v>700000</v>
      </c>
      <c r="R422">
        <f t="shared" si="66"/>
        <v>4396000</v>
      </c>
      <c r="S422" t="str">
        <f t="shared" si="67"/>
        <v>1+439.6i</v>
      </c>
      <c r="T422" t="str">
        <f t="shared" si="68"/>
        <v>1+157.3768i</v>
      </c>
      <c r="U422" t="str">
        <f t="shared" si="69"/>
        <v>750.35324i</v>
      </c>
      <c r="V422" t="str">
        <f t="shared" si="70"/>
        <v>1+8.792i</v>
      </c>
      <c r="W422" t="str">
        <f t="shared" si="71"/>
        <v>1+4.35247524752475i</v>
      </c>
      <c r="X422" t="str">
        <f t="shared" si="72"/>
        <v>0.757079711699052-2.20698467894326i</v>
      </c>
      <c r="Y422">
        <f t="shared" si="73"/>
        <v>2.33322760633347</v>
      </c>
      <c r="Z422">
        <f t="shared" si="74"/>
        <v>-1.24033710638174</v>
      </c>
      <c r="AA422">
        <f t="shared" si="75"/>
        <v>7.3591421256667</v>
      </c>
      <c r="AB422">
        <f t="shared" si="76"/>
        <v>108.933918630857</v>
      </c>
    </row>
    <row r="423" spans="16:28">
      <c r="P423">
        <v>710</v>
      </c>
      <c r="Q423">
        <v>710000</v>
      </c>
      <c r="R423">
        <f t="shared" si="66"/>
        <v>4458800</v>
      </c>
      <c r="S423" t="str">
        <f t="shared" si="67"/>
        <v>1+445.88i</v>
      </c>
      <c r="T423" t="str">
        <f t="shared" si="68"/>
        <v>1+159.62504i</v>
      </c>
      <c r="U423" t="str">
        <f t="shared" si="69"/>
        <v>761.072572i</v>
      </c>
      <c r="V423" t="str">
        <f t="shared" si="70"/>
        <v>1+8.9176i</v>
      </c>
      <c r="W423" t="str">
        <f t="shared" si="71"/>
        <v>1+4.41465346534654i</v>
      </c>
      <c r="X423" t="str">
        <f t="shared" si="72"/>
        <v>0.737187006807347-2.18118185006401i</v>
      </c>
      <c r="Y423">
        <f t="shared" si="73"/>
        <v>2.30238983364117</v>
      </c>
      <c r="Z423">
        <f t="shared" si="74"/>
        <v>-1.24487325351771</v>
      </c>
      <c r="AA423">
        <f t="shared" si="75"/>
        <v>7.24357717879911</v>
      </c>
      <c r="AB423">
        <f t="shared" si="76"/>
        <v>108.674016544716</v>
      </c>
    </row>
    <row r="424" spans="16:28">
      <c r="P424">
        <v>720</v>
      </c>
      <c r="Q424">
        <v>720000</v>
      </c>
      <c r="R424">
        <f t="shared" si="66"/>
        <v>4521600</v>
      </c>
      <c r="S424" t="str">
        <f t="shared" si="67"/>
        <v>1+452.16i</v>
      </c>
      <c r="T424" t="str">
        <f t="shared" si="68"/>
        <v>1+161.87328i</v>
      </c>
      <c r="U424" t="str">
        <f t="shared" si="69"/>
        <v>771.791904i</v>
      </c>
      <c r="V424" t="str">
        <f t="shared" si="70"/>
        <v>1+9.0432i</v>
      </c>
      <c r="W424" t="str">
        <f t="shared" si="71"/>
        <v>1+4.47683168316832i</v>
      </c>
      <c r="X424" t="str">
        <f t="shared" si="72"/>
        <v>0.718051518708881-2.15589550059485i</v>
      </c>
      <c r="Y424">
        <f t="shared" si="73"/>
        <v>2.27232994809408</v>
      </c>
      <c r="Z424">
        <f t="shared" si="74"/>
        <v>-1.24928805014748</v>
      </c>
      <c r="AA424">
        <f t="shared" si="75"/>
        <v>7.12942784564492</v>
      </c>
      <c r="AB424">
        <f t="shared" si="76"/>
        <v>108.421067330421</v>
      </c>
    </row>
    <row r="425" spans="16:28">
      <c r="P425">
        <v>730</v>
      </c>
      <c r="Q425">
        <v>730000</v>
      </c>
      <c r="R425">
        <f t="shared" si="66"/>
        <v>4584400</v>
      </c>
      <c r="S425" t="str">
        <f t="shared" si="67"/>
        <v>1+458.44i</v>
      </c>
      <c r="T425" t="str">
        <f t="shared" si="68"/>
        <v>1+164.12152i</v>
      </c>
      <c r="U425" t="str">
        <f t="shared" si="69"/>
        <v>782.511236i</v>
      </c>
      <c r="V425" t="str">
        <f t="shared" si="70"/>
        <v>1+9.1688i</v>
      </c>
      <c r="W425" t="str">
        <f t="shared" si="71"/>
        <v>1+4.5390099009901i</v>
      </c>
      <c r="X425" t="str">
        <f t="shared" si="72"/>
        <v>0.699636172961594-2.13111421058319i</v>
      </c>
      <c r="Y425">
        <f t="shared" si="73"/>
        <v>2.24301996269894</v>
      </c>
      <c r="Z425">
        <f t="shared" si="74"/>
        <v>-1.25358624421814</v>
      </c>
      <c r="AA425">
        <f t="shared" si="75"/>
        <v>7.01666277572903</v>
      </c>
      <c r="AB425">
        <f t="shared" si="76"/>
        <v>108.174798950645</v>
      </c>
    </row>
    <row r="426" spans="16:28">
      <c r="P426">
        <v>740</v>
      </c>
      <c r="Q426">
        <v>740000</v>
      </c>
      <c r="R426">
        <f t="shared" si="66"/>
        <v>4647200</v>
      </c>
      <c r="S426" t="str">
        <f t="shared" si="67"/>
        <v>1+464.72i</v>
      </c>
      <c r="T426" t="str">
        <f t="shared" si="68"/>
        <v>1+166.36976i</v>
      </c>
      <c r="U426" t="str">
        <f t="shared" si="69"/>
        <v>793.230568i</v>
      </c>
      <c r="V426" t="str">
        <f t="shared" si="70"/>
        <v>1+9.2944i</v>
      </c>
      <c r="W426" t="str">
        <f t="shared" si="71"/>
        <v>1+4.60118811881188i</v>
      </c>
      <c r="X426" t="str">
        <f t="shared" si="72"/>
        <v>0.681906079185244-2.10682659685488i</v>
      </c>
      <c r="Y426">
        <f t="shared" si="73"/>
        <v>2.21443315772793</v>
      </c>
      <c r="Z426">
        <f t="shared" si="74"/>
        <v>-1.25777234206074</v>
      </c>
      <c r="AA426">
        <f t="shared" si="75"/>
        <v>6.90525151433442</v>
      </c>
      <c r="AB426">
        <f t="shared" si="76"/>
        <v>107.934953211635</v>
      </c>
    </row>
    <row r="427" spans="16:28">
      <c r="P427">
        <v>750</v>
      </c>
      <c r="Q427">
        <v>750000</v>
      </c>
      <c r="R427">
        <f t="shared" si="66"/>
        <v>4710000</v>
      </c>
      <c r="S427" t="str">
        <f t="shared" si="67"/>
        <v>1+471i</v>
      </c>
      <c r="T427" t="str">
        <f t="shared" si="68"/>
        <v>1+168.618i</v>
      </c>
      <c r="U427" t="str">
        <f t="shared" si="69"/>
        <v>803.9499i</v>
      </c>
      <c r="V427" t="str">
        <f t="shared" si="70"/>
        <v>1+9.42i</v>
      </c>
      <c r="W427" t="str">
        <f t="shared" si="71"/>
        <v>1+4.66336633663366i</v>
      </c>
      <c r="X427" t="str">
        <f t="shared" si="72"/>
        <v>0.664828383011186-2.0830213503841i</v>
      </c>
      <c r="Y427">
        <f t="shared" si="73"/>
        <v>2.18654401396662</v>
      </c>
      <c r="Z427">
        <f t="shared" si="74"/>
        <v>-1.26185062338747</v>
      </c>
      <c r="AA427">
        <f t="shared" si="75"/>
        <v>6.79516447771028</v>
      </c>
      <c r="AB427">
        <f t="shared" si="76"/>
        <v>107.701284903946</v>
      </c>
    </row>
    <row r="428" spans="16:28">
      <c r="P428">
        <v>760</v>
      </c>
      <c r="Q428">
        <v>760000</v>
      </c>
      <c r="R428">
        <f t="shared" si="66"/>
        <v>4772800</v>
      </c>
      <c r="S428" t="str">
        <f t="shared" si="67"/>
        <v>1+477.28i</v>
      </c>
      <c r="T428" t="str">
        <f t="shared" si="68"/>
        <v>1+170.86624i</v>
      </c>
      <c r="U428" t="str">
        <f t="shared" si="69"/>
        <v>814.669232i</v>
      </c>
      <c r="V428" t="str">
        <f t="shared" si="70"/>
        <v>1+9.5456i</v>
      </c>
      <c r="W428" t="str">
        <f t="shared" si="71"/>
        <v>1+4.72554455445545i</v>
      </c>
      <c r="X428" t="str">
        <f t="shared" si="72"/>
        <v>0.648372129187736-2.05968726764541i</v>
      </c>
      <c r="Y428">
        <f t="shared" si="73"/>
        <v>2.15932814977438</v>
      </c>
      <c r="Z428">
        <f t="shared" si="74"/>
        <v>-1.26582515519866</v>
      </c>
      <c r="AA428">
        <f t="shared" si="75"/>
        <v>6.68637292826789</v>
      </c>
      <c r="AB428">
        <f t="shared" si="76"/>
        <v>107.473561005624</v>
      </c>
    </row>
    <row r="429" spans="16:28">
      <c r="P429">
        <v>770</v>
      </c>
      <c r="Q429">
        <v>770000</v>
      </c>
      <c r="R429">
        <f t="shared" si="66"/>
        <v>4835600</v>
      </c>
      <c r="S429" t="str">
        <f t="shared" si="67"/>
        <v>1+483.56i</v>
      </c>
      <c r="T429" t="str">
        <f t="shared" si="68"/>
        <v>1+173.11448i</v>
      </c>
      <c r="U429" t="str">
        <f t="shared" si="69"/>
        <v>825.388564i</v>
      </c>
      <c r="V429" t="str">
        <f t="shared" si="70"/>
        <v>1+9.6712i</v>
      </c>
      <c r="W429" t="str">
        <f t="shared" si="71"/>
        <v>1+4.78772277227723i</v>
      </c>
      <c r="X429" t="str">
        <f t="shared" si="72"/>
        <v>0.632508134935956-2.03681327675375i</v>
      </c>
      <c r="Y429">
        <f t="shared" si="73"/>
        <v>2.13276226174426</v>
      </c>
      <c r="Z429">
        <f t="shared" si="74"/>
        <v>-1.2696998046898</v>
      </c>
      <c r="AA429">
        <f t="shared" si="75"/>
        <v>6.57884894989883</v>
      </c>
      <c r="AB429">
        <f t="shared" si="76"/>
        <v>107.251559942689</v>
      </c>
    </row>
    <row r="430" spans="16:28">
      <c r="P430">
        <v>780</v>
      </c>
      <c r="Q430">
        <v>780000</v>
      </c>
      <c r="R430">
        <f t="shared" si="66"/>
        <v>4898400</v>
      </c>
      <c r="S430" t="str">
        <f t="shared" si="67"/>
        <v>1+489.84i</v>
      </c>
      <c r="T430" t="str">
        <f t="shared" si="68"/>
        <v>1+175.36272i</v>
      </c>
      <c r="U430" t="str">
        <f t="shared" si="69"/>
        <v>836.107896i</v>
      </c>
      <c r="V430" t="str">
        <f t="shared" si="70"/>
        <v>1+9.7968i</v>
      </c>
      <c r="W430" t="str">
        <f t="shared" si="71"/>
        <v>1+4.84990099009901i</v>
      </c>
      <c r="X430" t="str">
        <f t="shared" si="72"/>
        <v>0.617208872726938-2.0143884590922i</v>
      </c>
      <c r="Y430">
        <f t="shared" si="73"/>
        <v>2.10682406875769</v>
      </c>
      <c r="Z430">
        <f t="shared" si="74"/>
        <v>-1.27347825124049</v>
      </c>
      <c r="AA430">
        <f t="shared" si="75"/>
        <v>6.47256542352605</v>
      </c>
      <c r="AB430">
        <f t="shared" si="76"/>
        <v>107.035070902219</v>
      </c>
    </row>
    <row r="431" spans="16:28">
      <c r="P431">
        <v>790</v>
      </c>
      <c r="Q431">
        <v>790000</v>
      </c>
      <c r="R431">
        <f t="shared" si="66"/>
        <v>4961200</v>
      </c>
      <c r="S431" t="str">
        <f t="shared" si="67"/>
        <v>1+496.12i</v>
      </c>
      <c r="T431" t="str">
        <f t="shared" si="68"/>
        <v>1+177.61096i</v>
      </c>
      <c r="U431" t="str">
        <f t="shared" si="69"/>
        <v>846.827228i</v>
      </c>
      <c r="V431" t="str">
        <f t="shared" si="70"/>
        <v>1+9.9224i</v>
      </c>
      <c r="W431" t="str">
        <f t="shared" si="71"/>
        <v>1+4.91207920792079i</v>
      </c>
      <c r="X431" t="str">
        <f t="shared" si="72"/>
        <v>0.60244836172163-1.99240206703542i</v>
      </c>
      <c r="Y431">
        <f t="shared" si="73"/>
        <v>2.08149225923809</v>
      </c>
      <c r="Z431">
        <f t="shared" si="74"/>
        <v>-1.27716399755982</v>
      </c>
      <c r="AA431">
        <f t="shared" si="75"/>
        <v>6.36749600297686</v>
      </c>
      <c r="AB431">
        <f t="shared" si="76"/>
        <v>106.823893193766</v>
      </c>
    </row>
    <row r="432" spans="16:28">
      <c r="P432">
        <v>800</v>
      </c>
      <c r="Q432">
        <v>800000</v>
      </c>
      <c r="R432">
        <f t="shared" si="66"/>
        <v>5024000</v>
      </c>
      <c r="S432" t="str">
        <f t="shared" si="67"/>
        <v>1+502.4i</v>
      </c>
      <c r="T432" t="str">
        <f t="shared" si="68"/>
        <v>1+179.8592i</v>
      </c>
      <c r="U432" t="str">
        <f t="shared" si="69"/>
        <v>857.54656i</v>
      </c>
      <c r="V432" t="str">
        <f t="shared" si="70"/>
        <v>1+10.048i</v>
      </c>
      <c r="W432" t="str">
        <f t="shared" si="71"/>
        <v>1+4.97425742574258i</v>
      </c>
      <c r="X432" t="str">
        <f t="shared" si="72"/>
        <v>0.588202067178308-1.97084353829765i</v>
      </c>
      <c r="Y432">
        <f t="shared" si="73"/>
        <v>2.05674644141723</v>
      </c>
      <c r="Z432">
        <f t="shared" si="74"/>
        <v>-1.28076038005574</v>
      </c>
      <c r="AA432">
        <f t="shared" si="75"/>
        <v>6.26361509125106</v>
      </c>
      <c r="AB432">
        <f t="shared" si="76"/>
        <v>106.617835655235</v>
      </c>
    </row>
    <row r="433" spans="16:28">
      <c r="P433">
        <v>810</v>
      </c>
      <c r="Q433">
        <v>810000</v>
      </c>
      <c r="R433">
        <f t="shared" si="66"/>
        <v>5086800</v>
      </c>
      <c r="S433" t="str">
        <f t="shared" si="67"/>
        <v>1+508.68i</v>
      </c>
      <c r="T433" t="str">
        <f t="shared" si="68"/>
        <v>1+182.10744i</v>
      </c>
      <c r="U433" t="str">
        <f t="shared" si="69"/>
        <v>868.265892i</v>
      </c>
      <c r="V433" t="str">
        <f t="shared" si="70"/>
        <v>1+10.1736i</v>
      </c>
      <c r="W433" t="str">
        <f t="shared" si="71"/>
        <v>1+5.03643564356436i</v>
      </c>
      <c r="X433" t="str">
        <f t="shared" si="72"/>
        <v>0.574446807191494-1.94970250736479i</v>
      </c>
      <c r="Y433">
        <f t="shared" si="73"/>
        <v>2.03256709643668</v>
      </c>
      <c r="Z433">
        <f t="shared" si="74"/>
        <v>-1.28427057849017</v>
      </c>
      <c r="AA433">
        <f t="shared" si="75"/>
        <v>6.16089781724086</v>
      </c>
      <c r="AB433">
        <f t="shared" si="76"/>
        <v>106.416716099689</v>
      </c>
    </row>
    <row r="434" spans="16:28">
      <c r="P434">
        <v>820</v>
      </c>
      <c r="Q434">
        <v>820000</v>
      </c>
      <c r="R434">
        <f t="shared" si="66"/>
        <v>5149600</v>
      </c>
      <c r="S434" t="str">
        <f t="shared" si="67"/>
        <v>1+514.96i</v>
      </c>
      <c r="T434" t="str">
        <f t="shared" si="68"/>
        <v>1+184.35568i</v>
      </c>
      <c r="U434" t="str">
        <f t="shared" si="69"/>
        <v>878.985224i</v>
      </c>
      <c r="V434" t="str">
        <f t="shared" si="70"/>
        <v>1+10.2992i</v>
      </c>
      <c r="W434" t="str">
        <f t="shared" si="71"/>
        <v>1+5.09861386138614i</v>
      </c>
      <c r="X434" t="str">
        <f t="shared" si="72"/>
        <v>0.561160666179803-1.92896881441098i</v>
      </c>
      <c r="Y434">
        <f t="shared" si="73"/>
        <v>2.00893553411688</v>
      </c>
      <c r="Z434">
        <f t="shared" si="74"/>
        <v>-1.28769762497587</v>
      </c>
      <c r="AA434">
        <f t="shared" si="75"/>
        <v>6.0593200129489</v>
      </c>
      <c r="AB434">
        <f t="shared" si="76"/>
        <v>106.220360799863</v>
      </c>
    </row>
    <row r="435" spans="16:28">
      <c r="P435">
        <v>830</v>
      </c>
      <c r="Q435">
        <v>830000</v>
      </c>
      <c r="R435">
        <f t="shared" si="66"/>
        <v>5212400</v>
      </c>
      <c r="S435" t="str">
        <f t="shared" si="67"/>
        <v>1+521.24i</v>
      </c>
      <c r="T435" t="str">
        <f t="shared" si="68"/>
        <v>1+186.60392i</v>
      </c>
      <c r="U435" t="str">
        <f t="shared" si="69"/>
        <v>889.704556i</v>
      </c>
      <c r="V435" t="str">
        <f t="shared" si="70"/>
        <v>1+10.4248i</v>
      </c>
      <c r="W435" t="str">
        <f t="shared" si="71"/>
        <v>1+5.16079207920792i</v>
      </c>
      <c r="X435" t="str">
        <f t="shared" si="72"/>
        <v>0.548322914589295-1.90863251204752i</v>
      </c>
      <c r="Y435">
        <f t="shared" si="73"/>
        <v>1.98583385123442</v>
      </c>
      <c r="Z435">
        <f t="shared" si="74"/>
        <v>-1.29104441236648</v>
      </c>
      <c r="AA435">
        <f t="shared" si="75"/>
        <v>5.95885819123777</v>
      </c>
      <c r="AB435">
        <f t="shared" si="76"/>
        <v>106.028604007453</v>
      </c>
    </row>
    <row r="436" spans="16:28">
      <c r="P436">
        <v>840</v>
      </c>
      <c r="Q436">
        <v>840000</v>
      </c>
      <c r="R436">
        <f t="shared" si="66"/>
        <v>5275200</v>
      </c>
      <c r="S436" t="str">
        <f t="shared" si="67"/>
        <v>1+527.52i</v>
      </c>
      <c r="T436" t="str">
        <f t="shared" si="68"/>
        <v>1+188.85216i</v>
      </c>
      <c r="U436" t="str">
        <f t="shared" si="69"/>
        <v>900.423888i</v>
      </c>
      <c r="V436" t="str">
        <f t="shared" si="70"/>
        <v>1+10.5504i</v>
      </c>
      <c r="W436" t="str">
        <f t="shared" si="71"/>
        <v>1+5.2229702970297i</v>
      </c>
      <c r="X436" t="str">
        <f t="shared" si="72"/>
        <v>0.535913934323711-1.88868387020758i</v>
      </c>
      <c r="Y436">
        <f t="shared" si="73"/>
        <v>1.96324489215803</v>
      </c>
      <c r="Z436">
        <f t="shared" si="74"/>
        <v>-1.2943137020862</v>
      </c>
      <c r="AA436">
        <f t="shared" si="75"/>
        <v>5.85948952413787</v>
      </c>
      <c r="AB436">
        <f t="shared" si="76"/>
        <v>105.841287504508</v>
      </c>
    </row>
    <row r="437" spans="16:28">
      <c r="P437">
        <v>850</v>
      </c>
      <c r="Q437">
        <v>850000</v>
      </c>
      <c r="R437">
        <f t="shared" si="66"/>
        <v>5338000</v>
      </c>
      <c r="S437" t="str">
        <f t="shared" si="67"/>
        <v>1+533.8i</v>
      </c>
      <c r="T437" t="str">
        <f t="shared" si="68"/>
        <v>1+191.1004i</v>
      </c>
      <c r="U437" t="str">
        <f t="shared" si="69"/>
        <v>911.14322i</v>
      </c>
      <c r="V437" t="str">
        <f t="shared" si="70"/>
        <v>1+10.676i</v>
      </c>
      <c r="W437" t="str">
        <f t="shared" si="71"/>
        <v>1+5.28514851485149i</v>
      </c>
      <c r="X437" t="str">
        <f t="shared" si="72"/>
        <v>0.523915149453976-1.86911337943035i</v>
      </c>
      <c r="Y437">
        <f t="shared" si="73"/>
        <v>1.94115221170132</v>
      </c>
      <c r="Z437">
        <f t="shared" si="74"/>
        <v>-1.29750813144222</v>
      </c>
      <c r="AA437">
        <f t="shared" si="75"/>
        <v>5.76119182173078</v>
      </c>
      <c r="AB437">
        <f t="shared" si="76"/>
        <v>105.658260184455</v>
      </c>
    </row>
    <row r="438" spans="16:28">
      <c r="P438">
        <v>860</v>
      </c>
      <c r="Q438">
        <v>860000</v>
      </c>
      <c r="R438">
        <f t="shared" si="66"/>
        <v>5400800</v>
      </c>
      <c r="S438" t="str">
        <f t="shared" si="67"/>
        <v>1+540.08i</v>
      </c>
      <c r="T438" t="str">
        <f t="shared" si="68"/>
        <v>1+193.34864i</v>
      </c>
      <c r="U438" t="str">
        <f t="shared" si="69"/>
        <v>921.862552i</v>
      </c>
      <c r="V438" t="str">
        <f t="shared" si="70"/>
        <v>1+10.8016i</v>
      </c>
      <c r="W438" t="str">
        <f t="shared" si="71"/>
        <v>1+5.34732673267327i</v>
      </c>
      <c r="X438" t="str">
        <f t="shared" si="72"/>
        <v>0.512308961796743-1.84991175277471i</v>
      </c>
      <c r="Y438">
        <f t="shared" si="73"/>
        <v>1.9195400400594</v>
      </c>
      <c r="Z438">
        <f t="shared" si="74"/>
        <v>-1.30063022045859</v>
      </c>
      <c r="AA438">
        <f t="shared" si="75"/>
        <v>5.66394351162112</v>
      </c>
      <c r="AB438">
        <f t="shared" si="76"/>
        <v>105.479377660553</v>
      </c>
    </row>
    <row r="439" spans="16:28">
      <c r="P439">
        <v>870</v>
      </c>
      <c r="Q439">
        <v>870000</v>
      </c>
      <c r="R439">
        <f t="shared" si="66"/>
        <v>5463600</v>
      </c>
      <c r="S439" t="str">
        <f t="shared" si="67"/>
        <v>1+546.36i</v>
      </c>
      <c r="T439" t="str">
        <f t="shared" si="68"/>
        <v>1+195.59688i</v>
      </c>
      <c r="U439" t="str">
        <f t="shared" si="69"/>
        <v>932.581884i</v>
      </c>
      <c r="V439" t="str">
        <f t="shared" si="70"/>
        <v>1+10.9272i</v>
      </c>
      <c r="W439" t="str">
        <f t="shared" si="71"/>
        <v>1+5.40950495049505i</v>
      </c>
      <c r="X439" t="str">
        <f t="shared" si="72"/>
        <v>0.501078690985887-1.83106992656224i</v>
      </c>
      <c r="Y439">
        <f t="shared" si="73"/>
        <v>1.89839324970375</v>
      </c>
      <c r="Z439">
        <f t="shared" si="74"/>
        <v>-1.30368237826765</v>
      </c>
      <c r="AA439">
        <f t="shared" si="75"/>
        <v>5.56772361900209</v>
      </c>
      <c r="AB439">
        <f t="shared" si="76"/>
        <v>105.304501899686</v>
      </c>
    </row>
    <row r="440" spans="16:28">
      <c r="P440">
        <v>880</v>
      </c>
      <c r="Q440">
        <v>880000</v>
      </c>
      <c r="R440">
        <f t="shared" si="66"/>
        <v>5526400</v>
      </c>
      <c r="S440" t="str">
        <f t="shared" si="67"/>
        <v>1+552.64i</v>
      </c>
      <c r="T440" t="str">
        <f t="shared" si="68"/>
        <v>1+197.84512i</v>
      </c>
      <c r="U440" t="str">
        <f t="shared" si="69"/>
        <v>943.301216i</v>
      </c>
      <c r="V440" t="str">
        <f t="shared" si="70"/>
        <v>1+11.0528i</v>
      </c>
      <c r="W440" t="str">
        <f t="shared" si="71"/>
        <v>1+5.47168316831683i</v>
      </c>
      <c r="X440" t="str">
        <f t="shared" si="72"/>
        <v>0.490208518692129-1.81257906012414i</v>
      </c>
      <c r="Y440">
        <f t="shared" si="73"/>
        <v>1.87769732411772</v>
      </c>
      <c r="Z440">
        <f t="shared" si="74"/>
        <v>-1.30666690909154</v>
      </c>
      <c r="AA440">
        <f t="shared" si="75"/>
        <v>5.4725117473185</v>
      </c>
      <c r="AB440">
        <f t="shared" si="76"/>
        <v>105.13350087965</v>
      </c>
    </row>
    <row r="441" spans="16:28">
      <c r="P441">
        <v>890</v>
      </c>
      <c r="Q441">
        <v>890000</v>
      </c>
      <c r="R441">
        <f t="shared" si="66"/>
        <v>5589200</v>
      </c>
      <c r="S441" t="str">
        <f t="shared" si="67"/>
        <v>1+558.92i</v>
      </c>
      <c r="T441" t="str">
        <f t="shared" si="68"/>
        <v>1+200.09336i</v>
      </c>
      <c r="U441" t="str">
        <f t="shared" si="69"/>
        <v>954.020548i</v>
      </c>
      <c r="V441" t="str">
        <f t="shared" si="70"/>
        <v>1+11.1784i</v>
      </c>
      <c r="W441" t="str">
        <f t="shared" si="71"/>
        <v>1+5.53386138613862i</v>
      </c>
      <c r="X441" t="str">
        <f t="shared" si="72"/>
        <v>0.479683436674362-1.79443053470344i</v>
      </c>
      <c r="Y441">
        <f t="shared" si="73"/>
        <v>1.85743832826175</v>
      </c>
      <c r="Z441">
        <f t="shared" si="74"/>
        <v>-1.30958601784403</v>
      </c>
      <c r="AA441">
        <f t="shared" si="75"/>
        <v>5.37828805952439</v>
      </c>
      <c r="AB441">
        <f t="shared" si="76"/>
        <v>104.966248268193</v>
      </c>
    </row>
    <row r="442" spans="16:28">
      <c r="P442">
        <v>900</v>
      </c>
      <c r="Q442">
        <v>900000</v>
      </c>
      <c r="R442">
        <f t="shared" si="66"/>
        <v>5652000</v>
      </c>
      <c r="S442" t="str">
        <f t="shared" si="67"/>
        <v>1+565.2i</v>
      </c>
      <c r="T442" t="str">
        <f t="shared" si="68"/>
        <v>1+202.3416i</v>
      </c>
      <c r="U442" t="str">
        <f t="shared" si="69"/>
        <v>964.73988i</v>
      </c>
      <c r="V442" t="str">
        <f t="shared" si="70"/>
        <v>1+11.304i</v>
      </c>
      <c r="W442" t="str">
        <f t="shared" si="71"/>
        <v>1+5.5960396039604i</v>
      </c>
      <c r="X442" t="str">
        <f t="shared" si="72"/>
        <v>0.469489198372314-1.77661595164475i</v>
      </c>
      <c r="Y442">
        <f t="shared" si="73"/>
        <v>1.83760288066461</v>
      </c>
      <c r="Z442">
        <f t="shared" si="74"/>
        <v>-1.31244181538015</v>
      </c>
      <c r="AA442">
        <f t="shared" si="75"/>
        <v>5.28503325993184</v>
      </c>
      <c r="AB442">
        <f t="shared" si="76"/>
        <v>104.802623122229</v>
      </c>
    </row>
    <row r="443" spans="16:28">
      <c r="P443">
        <v>910</v>
      </c>
      <c r="Q443">
        <v>910000</v>
      </c>
      <c r="R443">
        <f t="shared" si="66"/>
        <v>5714800</v>
      </c>
      <c r="S443" t="str">
        <f t="shared" si="67"/>
        <v>1+571.48i</v>
      </c>
      <c r="T443" t="str">
        <f t="shared" si="68"/>
        <v>1+204.58984i</v>
      </c>
      <c r="U443" t="str">
        <f t="shared" si="69"/>
        <v>975.459212i</v>
      </c>
      <c r="V443" t="str">
        <f t="shared" si="70"/>
        <v>1+11.4296i</v>
      </c>
      <c r="W443" t="str">
        <f t="shared" si="71"/>
        <v>1+5.65821782178218i</v>
      </c>
      <c r="X443" t="str">
        <f t="shared" si="72"/>
        <v>0.45961227377394-1.75912712998619i</v>
      </c>
      <c r="Y443">
        <f t="shared" si="73"/>
        <v>1.81817812704287</v>
      </c>
      <c r="Z443">
        <f t="shared" si="74"/>
        <v>-1.31523632341905</v>
      </c>
      <c r="AA443">
        <f t="shared" si="75"/>
        <v>5.19272857664315</v>
      </c>
      <c r="AB443">
        <f t="shared" si="76"/>
        <v>104.642509605785</v>
      </c>
    </row>
    <row r="444" spans="16:28">
      <c r="P444">
        <v>920</v>
      </c>
      <c r="Q444">
        <v>920000</v>
      </c>
      <c r="R444">
        <f t="shared" si="66"/>
        <v>5777600</v>
      </c>
      <c r="S444" t="str">
        <f t="shared" si="67"/>
        <v>1+577.76i</v>
      </c>
      <c r="T444" t="str">
        <f t="shared" si="68"/>
        <v>1+206.83808i</v>
      </c>
      <c r="U444" t="str">
        <f t="shared" si="69"/>
        <v>986.178544i</v>
      </c>
      <c r="V444" t="str">
        <f t="shared" si="70"/>
        <v>1+11.5552i</v>
      </c>
      <c r="W444" t="str">
        <f t="shared" si="71"/>
        <v>1+5.72039603960396i</v>
      </c>
      <c r="X444" t="str">
        <f t="shared" si="72"/>
        <v>0.450039807312635-1.74195610355348i</v>
      </c>
      <c r="Y444">
        <f t="shared" si="73"/>
        <v>1.79915171535733</v>
      </c>
      <c r="Z444">
        <f t="shared" si="74"/>
        <v>-1.31797147916327</v>
      </c>
      <c r="AA444">
        <f t="shared" si="75"/>
        <v>5.10135574455798</v>
      </c>
      <c r="AB444">
        <f t="shared" si="76"/>
        <v>104.48579672533</v>
      </c>
    </row>
    <row r="445" spans="16:28">
      <c r="P445">
        <v>930</v>
      </c>
      <c r="Q445">
        <v>930000</v>
      </c>
      <c r="R445">
        <f t="shared" si="66"/>
        <v>5840400</v>
      </c>
      <c r="S445" t="str">
        <f t="shared" si="67"/>
        <v>1+584.04i</v>
      </c>
      <c r="T445" t="str">
        <f t="shared" si="68"/>
        <v>1+209.08632i</v>
      </c>
      <c r="U445" t="str">
        <f t="shared" si="69"/>
        <v>996.897876i</v>
      </c>
      <c r="V445" t="str">
        <f t="shared" si="70"/>
        <v>1+11.6808i</v>
      </c>
      <c r="W445" t="str">
        <f t="shared" si="71"/>
        <v>1+5.78257425742574i</v>
      </c>
      <c r="X445" t="str">
        <f t="shared" si="72"/>
        <v>0.440759578569191-1.72509511764294i</v>
      </c>
      <c r="Y445">
        <f t="shared" si="73"/>
        <v>1.78051177222056</v>
      </c>
      <c r="Z445">
        <f t="shared" si="74"/>
        <v>-1.32064913963603</v>
      </c>
      <c r="AA445">
        <f t="shared" si="75"/>
        <v>5.01089698894488</v>
      </c>
      <c r="AB445">
        <f t="shared" si="76"/>
        <v>104.332378081272</v>
      </c>
    </row>
    <row r="446" spans="16:28">
      <c r="P446">
        <v>940</v>
      </c>
      <c r="Q446">
        <v>940000</v>
      </c>
      <c r="R446">
        <f t="shared" si="66"/>
        <v>5903200</v>
      </c>
      <c r="S446" t="str">
        <f t="shared" si="67"/>
        <v>1+590.32i</v>
      </c>
      <c r="T446" t="str">
        <f t="shared" si="68"/>
        <v>1+211.33456i</v>
      </c>
      <c r="U446" t="str">
        <f t="shared" si="69"/>
        <v>1007.617208i</v>
      </c>
      <c r="V446" t="str">
        <f t="shared" si="70"/>
        <v>1+11.8064i</v>
      </c>
      <c r="W446" t="str">
        <f t="shared" si="71"/>
        <v>1+5.84475247524753i</v>
      </c>
      <c r="X446" t="str">
        <f t="shared" si="72"/>
        <v>0.43175996557154-1.70853662536861i</v>
      </c>
      <c r="Y446">
        <f t="shared" si="73"/>
        <v>1.76224688057499</v>
      </c>
      <c r="Z446">
        <f t="shared" si="74"/>
        <v>-1.32327108575607</v>
      </c>
      <c r="AA446">
        <f t="shared" si="75"/>
        <v>4.9213350095647</v>
      </c>
      <c r="AB446">
        <f t="shared" si="76"/>
        <v>104.182151634483</v>
      </c>
    </row>
    <row r="447" spans="16:28">
      <c r="P447">
        <v>950</v>
      </c>
      <c r="Q447">
        <v>950000</v>
      </c>
      <c r="R447">
        <f t="shared" si="66"/>
        <v>5966000</v>
      </c>
      <c r="S447" t="str">
        <f t="shared" si="67"/>
        <v>1+596.6i</v>
      </c>
      <c r="T447" t="str">
        <f t="shared" si="68"/>
        <v>1+213.5828i</v>
      </c>
      <c r="U447" t="str">
        <f t="shared" si="69"/>
        <v>1018.33654i</v>
      </c>
      <c r="V447" t="str">
        <f t="shared" si="70"/>
        <v>1+11.932i</v>
      </c>
      <c r="W447" t="str">
        <f t="shared" si="71"/>
        <v>1+5.90693069306931i</v>
      </c>
      <c r="X447" t="str">
        <f t="shared" si="72"/>
        <v>0.423029910501961-1.69227328373896i</v>
      </c>
      <c r="Y447">
        <f t="shared" si="73"/>
        <v>1.74434605856634</v>
      </c>
      <c r="Z447">
        <f t="shared" si="74"/>
        <v>-1.32583902616838</v>
      </c>
      <c r="AA447">
        <f t="shared" si="75"/>
        <v>4.83265296533397</v>
      </c>
      <c r="AB447">
        <f t="shared" si="76"/>
        <v>104.035019486816</v>
      </c>
    </row>
    <row r="448" spans="16:28">
      <c r="P448">
        <v>960</v>
      </c>
      <c r="Q448">
        <v>960000</v>
      </c>
      <c r="R448">
        <f t="shared" si="66"/>
        <v>6028800</v>
      </c>
      <c r="S448" t="str">
        <f t="shared" si="67"/>
        <v>1+602.88i</v>
      </c>
      <c r="T448" t="str">
        <f>COMPLEX(1,(L$1+L$3)*R448*L$6)</f>
        <v>1+215.83104i</v>
      </c>
      <c r="U448" t="str">
        <f>COMPLEX(0,(L$4+L$5)*L$1*R448)</f>
        <v>1029.055872i</v>
      </c>
      <c r="V448" t="str">
        <f t="shared" si="70"/>
        <v>1+12.0576i</v>
      </c>
      <c r="W448" t="str">
        <f t="shared" si="71"/>
        <v>1+5.96910891089109i</v>
      </c>
      <c r="X448" t="str">
        <f t="shared" si="72"/>
        <v>0.414558887636475-1.67629794951964i</v>
      </c>
      <c r="Y448">
        <f t="shared" si="73"/>
        <v>1.72679873954151</v>
      </c>
      <c r="Z448">
        <f t="shared" si="74"/>
        <v>-1.32835460084756</v>
      </c>
      <c r="AA448">
        <f t="shared" si="75"/>
        <v>4.74483445951356</v>
      </c>
      <c r="AB448">
        <f t="shared" si="76"/>
        <v>103.89088767465</v>
      </c>
    </row>
    <row r="449" spans="16:28">
      <c r="P449">
        <v>970</v>
      </c>
      <c r="Q449">
        <v>970000</v>
      </c>
      <c r="R449">
        <f t="shared" si="66"/>
        <v>6091600</v>
      </c>
      <c r="S449" t="str">
        <f t="shared" si="67"/>
        <v>1+609.16i</v>
      </c>
      <c r="T449" t="str">
        <f>COMPLEX(1,(L$1+L$3)*R449*L$6)</f>
        <v>1+218.07928i</v>
      </c>
      <c r="U449" t="str">
        <f>COMPLEX(0,(L$4+L$5)*L$1*R449)</f>
        <v>1039.775204i</v>
      </c>
      <c r="V449" t="str">
        <f t="shared" si="70"/>
        <v>1+12.1832i</v>
      </c>
      <c r="W449" t="str">
        <f t="shared" si="71"/>
        <v>1+6.03128712871287i</v>
      </c>
      <c r="X449" t="str">
        <f t="shared" si="72"/>
        <v>0.406336873355199-1.66060367493136i</v>
      </c>
      <c r="Y449">
        <f t="shared" si="73"/>
        <v>1.70959475310485</v>
      </c>
      <c r="Z449">
        <f t="shared" si="74"/>
        <v>-1.3308193844892</v>
      </c>
      <c r="AA449">
        <f t="shared" si="75"/>
        <v>4.65786352540957</v>
      </c>
      <c r="AB449">
        <f t="shared" si="76"/>
        <v>103.749665974571</v>
      </c>
    </row>
    <row r="450" spans="16:28">
      <c r="P450">
        <v>980</v>
      </c>
      <c r="Q450">
        <v>980000</v>
      </c>
      <c r="R450">
        <f t="shared" si="66"/>
        <v>6154400</v>
      </c>
      <c r="S450" t="str">
        <f t="shared" si="67"/>
        <v>1+615.44i</v>
      </c>
      <c r="T450" t="str">
        <f>COMPLEX(1,(L$1+L$3)*R450*L$6)</f>
        <v>1+220.32752i</v>
      </c>
      <c r="U450" t="str">
        <f>COMPLEX(0,(L$4+L$5)*L$1*R450)</f>
        <v>1050.494536i</v>
      </c>
      <c r="V450" t="str">
        <f t="shared" si="70"/>
        <v>1+12.3088i</v>
      </c>
      <c r="W450" t="str">
        <f t="shared" si="71"/>
        <v>1+6.09346534653466i</v>
      </c>
      <c r="X450" t="str">
        <f t="shared" si="72"/>
        <v>0.398354318074922-1.64518370322506i</v>
      </c>
      <c r="Y450">
        <f t="shared" si="73"/>
        <v>1.69272430717062</v>
      </c>
      <c r="Z450">
        <f t="shared" si="74"/>
        <v>-1.33323488970372</v>
      </c>
      <c r="AA450">
        <f t="shared" si="75"/>
        <v>4.57172461257098</v>
      </c>
      <c r="AB450">
        <f t="shared" si="76"/>
        <v>103.611267720387</v>
      </c>
    </row>
    <row r="451" spans="16:28">
      <c r="P451">
        <v>990</v>
      </c>
      <c r="Q451">
        <v>990000</v>
      </c>
      <c r="R451">
        <f>6.28*Q451</f>
        <v>6217200</v>
      </c>
      <c r="S451" t="str">
        <f>COMPLEX(1,R451*L$2*L$4)</f>
        <v>1+621.72i</v>
      </c>
      <c r="T451" t="str">
        <f>COMPLEX(1,(L$1+L$3)*R451*L$6)</f>
        <v>1+222.57576i</v>
      </c>
      <c r="U451" t="str">
        <f>COMPLEX(0,(L$4+L$5)*L$1*R451)</f>
        <v>1061.213868i</v>
      </c>
      <c r="V451" t="str">
        <f>COMPLEX(1,L$3*L$6*R451)</f>
        <v>1+12.4344i</v>
      </c>
      <c r="W451" t="str">
        <f>COMPLEX(1,L$2*L$4*L$5*R451/(L$4+L$5))</f>
        <v>1+6.15564356435644i</v>
      </c>
      <c r="X451" t="str">
        <f>IMDIV(IMPRODUCT(S451,T451),IMPRODUCT(U451,V451,W451))</f>
        <v>0.390602119967007-1.63003146417087i</v>
      </c>
      <c r="Y451">
        <f>IMABS(X451)</f>
        <v>1.67617797095349</v>
      </c>
      <c r="Z451">
        <f>IMARGUMENT(X451)</f>
        <v>-1.33560257002575</v>
      </c>
      <c r="AA451">
        <f>20*LOG(Y451)</f>
        <v>4.4864025734699</v>
      </c>
      <c r="AB451">
        <f t="shared" si="76"/>
        <v>103.475609630698</v>
      </c>
    </row>
    <row r="452" spans="16:28">
      <c r="P452">
        <v>1000</v>
      </c>
      <c r="Q452">
        <v>1000000</v>
      </c>
      <c r="R452">
        <f>6.28*Q452</f>
        <v>6280000</v>
      </c>
      <c r="S452" t="str">
        <f>COMPLEX(1,R452*L$2*L$4)</f>
        <v>1+628i</v>
      </c>
      <c r="T452" t="str">
        <f>COMPLEX(1,(L$1+L$3)*R452*L$6)</f>
        <v>1+224.824i</v>
      </c>
      <c r="U452" t="str">
        <f>COMPLEX(0,(L$4+L$5)*L$1*R452)</f>
        <v>1071.9332i</v>
      </c>
      <c r="V452" t="str">
        <f>COMPLEX(1,L$3*L$6*R452)</f>
        <v>1+12.56i</v>
      </c>
      <c r="W452" t="str">
        <f>COMPLEX(1,L$2*L$4*L$5*R452/(L$4+L$5))</f>
        <v>1+6.21782178217822i</v>
      </c>
      <c r="X452" t="str">
        <f>IMDIV(IMPRODUCT(S452,T452),IMPRODUCT(U452,V452,W452))</f>
        <v>0.383071600334191-1.61514056949215i</v>
      </c>
      <c r="Y452">
        <f>IMABS(X452)</f>
        <v>1.65994665884239</v>
      </c>
      <c r="Z452">
        <f>IMARGUMENT(X452)</f>
        <v>-1.33792382275135</v>
      </c>
      <c r="AA452">
        <f>20*LOG(Y452)</f>
        <v>4.40188265064917</v>
      </c>
      <c r="AB452">
        <f>DEGREES(Z452)+180</f>
        <v>103.342611646338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52"/>
  <sheetViews>
    <sheetView zoomScale="118" zoomScaleNormal="118" topLeftCell="AL1" workbookViewId="0">
      <selection activeCell="AM2" sqref="AM2"/>
    </sheetView>
  </sheetViews>
  <sheetFormatPr defaultColWidth="9" defaultRowHeight="13.5"/>
  <cols>
    <col min="1" max="1" width="12.4416666666667" customWidth="1"/>
    <col min="17" max="17" width="10" customWidth="1"/>
    <col min="19" max="19" width="38.8833333333333" customWidth="1"/>
    <col min="20" max="20" width="20.1083333333333" customWidth="1"/>
    <col min="21" max="21" width="15.4416666666667" customWidth="1"/>
    <col min="22" max="22" width="11.8833333333333" customWidth="1"/>
    <col min="27" max="27" width="22.5583333333333" customWidth="1"/>
    <col min="28" max="28" width="24" customWidth="1"/>
    <col min="29" max="29" width="26.1083333333333" customWidth="1"/>
    <col min="30" max="30" width="44.2166666666667" customWidth="1"/>
    <col min="31" max="31" width="43.1083333333333" customWidth="1"/>
    <col min="32" max="32" width="39.2166666666667" customWidth="1"/>
    <col min="33" max="33" width="14" customWidth="1"/>
    <col min="35" max="35" width="11.4416666666667" customWidth="1"/>
    <col min="36" max="36" width="12.8833333333333" customWidth="1"/>
    <col min="37" max="37" width="15.1083333333333" customWidth="1"/>
    <col min="38" max="38" width="13.3333333333333" customWidth="1"/>
    <col min="39" max="39" width="28.4416666666667" customWidth="1"/>
    <col min="41" max="41" width="24.4416666666667" customWidth="1"/>
    <col min="42" max="42" width="39.3333333333333" customWidth="1"/>
    <col min="43" max="43" width="12" customWidth="1"/>
    <col min="45" max="45" width="19.4416666666667" customWidth="1"/>
    <col min="46" max="46" width="20.4416666666667" customWidth="1"/>
    <col min="47" max="47" width="20.8833333333333" customWidth="1"/>
    <col min="48" max="48" width="18" customWidth="1"/>
  </cols>
  <sheetData>
    <row r="1" spans="16:39">
      <c r="P1" t="s">
        <v>87</v>
      </c>
      <c r="Q1" t="str">
        <f>'Voltage Mode Buck'!X17</f>
        <v>12</v>
      </c>
      <c r="T1" t="s">
        <v>111</v>
      </c>
      <c r="U1" t="str">
        <f>'Voltage Mode Buck'!X1</f>
        <v>100</v>
      </c>
      <c r="V1" t="s">
        <v>112</v>
      </c>
      <c r="X1" t="s">
        <v>90</v>
      </c>
      <c r="Y1" t="s">
        <v>91</v>
      </c>
      <c r="Z1" t="s">
        <v>92</v>
      </c>
      <c r="AA1" t="s">
        <v>5</v>
      </c>
      <c r="AB1" t="s">
        <v>113</v>
      </c>
      <c r="AC1" t="s">
        <v>114</v>
      </c>
      <c r="AD1" t="s">
        <v>115</v>
      </c>
      <c r="AE1" t="s">
        <v>116</v>
      </c>
      <c r="AF1" t="s">
        <v>117</v>
      </c>
      <c r="AG1" t="s">
        <v>99</v>
      </c>
      <c r="AH1" t="s">
        <v>118</v>
      </c>
      <c r="AI1" t="s">
        <v>100</v>
      </c>
      <c r="AJ1" s="3" t="s">
        <v>51</v>
      </c>
      <c r="AK1" s="4"/>
      <c r="AL1" s="4"/>
      <c r="AM1" t="s">
        <v>119</v>
      </c>
    </row>
    <row r="2" spans="16:44">
      <c r="P2" t="s">
        <v>40</v>
      </c>
      <c r="Q2">
        <f>'Voltage Mode Buck'!X17/'Voltage Mode Buck'!X1</f>
        <v>0.12</v>
      </c>
      <c r="T2" t="s">
        <v>120</v>
      </c>
      <c r="U2">
        <f>1/SQRT(Q3*Q4)</f>
        <v>18257.4185835055</v>
      </c>
      <c r="V2" s="1">
        <f>U2/6.28</f>
        <v>2907.23225851999</v>
      </c>
      <c r="X2">
        <f>Y2/1000</f>
        <v>0.01</v>
      </c>
      <c r="Y2">
        <v>10</v>
      </c>
      <c r="Z2">
        <f>6.28*Y2</f>
        <v>62.8</v>
      </c>
      <c r="AA2" t="str">
        <f>COMPLEX(Q$11,Q$3*Z2)</f>
        <v>0.01+0.000628i</v>
      </c>
      <c r="AB2" t="str">
        <f>COMPLEX(Q$8,-1/(Q$6*Z2))</f>
        <v>-159.235668630573i</v>
      </c>
      <c r="AC2" t="str">
        <f>COMPLEX(Q$9,-1/(Q$7*Z2))</f>
        <v>0.01-79.6178343550955i</v>
      </c>
      <c r="AD2" t="str">
        <f>IMDIV(1,IMSUM(IMDIV(1,AB2),IMDIV(1,AC2),1/Q$5))</f>
        <v>9.657079289868-1.81936501915194i</v>
      </c>
      <c r="AE2" t="str">
        <f>IMDIV(AD2,IMSUM(AA2,AD2))</f>
        <v>0.999012728373396-0.000250705242254757i</v>
      </c>
      <c r="AF2" t="str">
        <f>IMPRODUCT(U$1,AE2)</f>
        <v>99.9012728373396-0.0250705242254757i</v>
      </c>
      <c r="AG2">
        <f>IMABS(AF2)</f>
        <v>99.9012759831012</v>
      </c>
      <c r="AH2">
        <f>IMARGUMENT(AF2)</f>
        <v>-0.000250952995764164</v>
      </c>
      <c r="AI2">
        <f>20*LOG(AG2)+D$26+D$27</f>
        <v>26.0120206185162</v>
      </c>
      <c r="AJ2">
        <f>DEGREES(AH2)+AR2</f>
        <v>-0.0162884068319685</v>
      </c>
      <c r="AM2" t="s">
        <v>121</v>
      </c>
      <c r="AN2">
        <f>6.28*Q12</f>
        <v>1884000</v>
      </c>
      <c r="AO2" t="str">
        <f>COMPLEX((1-(Z2/AN$2)^2),Z2/AN$3/AN$2)</f>
        <v>0.999999998888889+0.0000333333333333333i</v>
      </c>
      <c r="AP2" t="str">
        <f>IMDIV(1,AO2)</f>
        <v>1-0.0000333333333703703i</v>
      </c>
      <c r="AQ2">
        <f>IMARGUMENT(AP2)</f>
        <v>-3.33333333580246e-5</v>
      </c>
      <c r="AR2">
        <f>DEGREES(AQ2)</f>
        <v>-0.00190985931851745</v>
      </c>
    </row>
    <row r="3" spans="16:44">
      <c r="P3" t="s">
        <v>5</v>
      </c>
      <c r="Q3" s="1">
        <f>'Voltage Mode Buck'!X2/1000000</f>
        <v>1e-5</v>
      </c>
      <c r="T3" t="s">
        <v>122</v>
      </c>
      <c r="U3">
        <f>Q5*SQRT(Q4/Q3)</f>
        <v>54.7722557505166</v>
      </c>
      <c r="X3">
        <f t="shared" ref="X3:X66" si="0">Y3/1000</f>
        <v>0.011</v>
      </c>
      <c r="Y3">
        <f>Y2+1</f>
        <v>11</v>
      </c>
      <c r="Z3">
        <f t="shared" ref="Z3:Z66" si="1">6.28*Y3</f>
        <v>69.08</v>
      </c>
      <c r="AA3" t="str">
        <f t="shared" ref="AA3:AA66" si="2">COMPLEX(Q$11,Q$3*Z3)</f>
        <v>0.01+0.0006908i</v>
      </c>
      <c r="AB3" t="str">
        <f t="shared" ref="AB3:AB66" si="3">COMPLEX(Q$8,-1/(Q$6*Z3))</f>
        <v>-144.759698755067i</v>
      </c>
      <c r="AC3" t="str">
        <f t="shared" ref="AC3:AC66" si="4">COMPLEX(Q$9,-1/(Q$7*Z3))</f>
        <v>0.01-72.3798494137232i</v>
      </c>
      <c r="AD3" t="str">
        <f t="shared" ref="AD3:AD66" si="5">IMDIV(1,IMSUM(IMDIV(1,AB3),IMDIV(1,AC3),1/Q$5))</f>
        <v>9.58803396525082-1.98698620703666i</v>
      </c>
      <c r="AE3" t="str">
        <f t="shared" ref="AE3:AE66" si="6">IMDIV(AD3,IMSUM(AA3,AD3))</f>
        <v>0.999015191576247-0.000275777357997902i</v>
      </c>
      <c r="AF3" t="str">
        <f t="shared" ref="AF3:AF66" si="7">IMPRODUCT(U$1,AE3)</f>
        <v>99.9015191576247-0.0275777357997902i</v>
      </c>
      <c r="AG3">
        <f t="shared" ref="AG3:AG66" si="8">IMABS(AF3)</f>
        <v>99.9015229640308</v>
      </c>
      <c r="AH3">
        <f t="shared" ref="AH3:AH66" si="9">IMARGUMENT(AF3)</f>
        <v>-0.000276049206576873</v>
      </c>
      <c r="AI3">
        <f t="shared" ref="AI3:AI66" si="10">20*LOG(AG3)+D$26+D$27</f>
        <v>26.0120420921803</v>
      </c>
      <c r="AJ3">
        <f t="shared" ref="AJ3:AJ66" si="11">DEGREES(AH3)+AR3</f>
        <v>-0.0179172997254858</v>
      </c>
      <c r="AM3" t="s">
        <v>123</v>
      </c>
      <c r="AN3">
        <v>1</v>
      </c>
      <c r="AO3" t="str">
        <f t="shared" ref="AO3:AO16" si="12">COMPLEX((1-(Z3/AN$2)^2),Z3/AN$3/AN$2)</f>
        <v>0.999999998655556+0.0000366666666666667i</v>
      </c>
      <c r="AP3" t="str">
        <f t="shared" ref="AP3:AP66" si="13">IMDIV(1,AO3)</f>
        <v>1-0.000036666666715963i</v>
      </c>
      <c r="AQ3">
        <f t="shared" ref="AQ3:AQ66" si="14">IMARGUMENT(AP3)</f>
        <v>-3.66666666995309e-5</v>
      </c>
      <c r="AR3">
        <f t="shared" ref="AR3:AR66" si="15">DEGREES(AQ3)</f>
        <v>-0.002100845250696</v>
      </c>
    </row>
    <row r="4" spans="16:44">
      <c r="P4" t="s">
        <v>124</v>
      </c>
      <c r="Q4" s="1">
        <f>('Voltage Mode Buck'!X5+'Voltage Mode Buck'!X3)/1000000</f>
        <v>0.0003</v>
      </c>
      <c r="X4">
        <f t="shared" si="0"/>
        <v>0.012</v>
      </c>
      <c r="Y4">
        <f t="shared" ref="Y4:Y67" si="16">Y3+1</f>
        <v>12</v>
      </c>
      <c r="Z4">
        <f t="shared" si="1"/>
        <v>75.36</v>
      </c>
      <c r="AA4" t="str">
        <f t="shared" si="2"/>
        <v>0.01+0.0007536i</v>
      </c>
      <c r="AB4" t="str">
        <f t="shared" si="3"/>
        <v>-132.696390525478i</v>
      </c>
      <c r="AC4" t="str">
        <f t="shared" si="4"/>
        <v>0.01-66.3481952959129i</v>
      </c>
      <c r="AD4" t="str">
        <f t="shared" si="5"/>
        <v>9.51353743693318-2.15077165456016i</v>
      </c>
      <c r="AE4" t="str">
        <f t="shared" si="6"/>
        <v>0.999017889383645-0.000300849928475788i</v>
      </c>
      <c r="AF4" t="str">
        <f t="shared" si="7"/>
        <v>99.9017889383645-0.0300849928475788i</v>
      </c>
      <c r="AG4">
        <f t="shared" si="8"/>
        <v>99.9017934683473</v>
      </c>
      <c r="AH4">
        <f t="shared" si="9"/>
        <v>-0.000301145677748409</v>
      </c>
      <c r="AI4">
        <f t="shared" si="10"/>
        <v>26.0120656110155</v>
      </c>
      <c r="AJ4">
        <f t="shared" si="11"/>
        <v>-0.0195462075365585</v>
      </c>
      <c r="AO4" t="str">
        <f t="shared" si="12"/>
        <v>0.9999999984+0.00004i</v>
      </c>
      <c r="AP4" t="str">
        <f t="shared" si="13"/>
        <v>1-0.000040000000064i</v>
      </c>
      <c r="AQ4">
        <f t="shared" si="14"/>
        <v>-4.00000000426667e-5</v>
      </c>
      <c r="AR4">
        <f t="shared" si="15"/>
        <v>-0.00229183118296791</v>
      </c>
    </row>
    <row r="5" spans="16:44">
      <c r="P5" t="s">
        <v>125</v>
      </c>
      <c r="Q5" t="str">
        <f>'Voltage Mode Buck'!X7</f>
        <v>10</v>
      </c>
      <c r="V5" t="s">
        <v>112</v>
      </c>
      <c r="X5">
        <f t="shared" si="0"/>
        <v>0.013</v>
      </c>
      <c r="Y5">
        <f t="shared" si="16"/>
        <v>13</v>
      </c>
      <c r="Z5">
        <f t="shared" si="1"/>
        <v>81.64</v>
      </c>
      <c r="AA5" t="str">
        <f t="shared" si="2"/>
        <v>0.01+0.0008164i</v>
      </c>
      <c r="AB5" t="str">
        <f t="shared" si="3"/>
        <v>-122.488975869672i</v>
      </c>
      <c r="AC5" t="str">
        <f t="shared" si="4"/>
        <v>0.01-61.2444879654581i</v>
      </c>
      <c r="AD5" t="str">
        <f t="shared" si="5"/>
        <v>9.4338655625344-2.31048071580731i</v>
      </c>
      <c r="AE5" t="str">
        <f t="shared" si="6"/>
        <v>0.999020821799354-0.000325922995034962i</v>
      </c>
      <c r="AF5" t="str">
        <f t="shared" si="7"/>
        <v>99.9020821799354-0.0325922995034962i</v>
      </c>
      <c r="AG5">
        <f t="shared" si="8"/>
        <v>99.902087496431</v>
      </c>
      <c r="AH5">
        <f t="shared" si="9"/>
        <v>-0.000326242432950323</v>
      </c>
      <c r="AI5">
        <f t="shared" si="10"/>
        <v>26.0120911750383</v>
      </c>
      <c r="AJ5">
        <f t="shared" si="11"/>
        <v>-0.0211751316214749</v>
      </c>
      <c r="AO5" t="str">
        <f t="shared" si="12"/>
        <v>0.999999998122222+0.0000433333333333333i</v>
      </c>
      <c r="AP5" t="str">
        <f t="shared" si="13"/>
        <v>1-0.0000433333334147037i</v>
      </c>
      <c r="AQ5">
        <f t="shared" si="14"/>
        <v>-4.33333333875802e-5</v>
      </c>
      <c r="AR5">
        <f t="shared" si="15"/>
        <v>-0.00248281711534169</v>
      </c>
    </row>
    <row r="6" spans="16:44">
      <c r="P6" t="s">
        <v>113</v>
      </c>
      <c r="Q6">
        <f>'Voltage Mode Buck'!X3/1000000+0.0000000000001</f>
        <v>0.0001000000001</v>
      </c>
      <c r="S6" s="2" t="s">
        <v>126</v>
      </c>
      <c r="T6" s="3" t="s">
        <v>127</v>
      </c>
      <c r="U6" s="1">
        <f>(Q8+Q9)*(Q6*Q7)/Q4</f>
        <v>6.66666667666667e-7</v>
      </c>
      <c r="V6" s="1">
        <f>1/U6/6.28</f>
        <v>238853.502826433</v>
      </c>
      <c r="X6">
        <f t="shared" si="0"/>
        <v>0.014</v>
      </c>
      <c r="Y6">
        <f t="shared" si="16"/>
        <v>14</v>
      </c>
      <c r="Z6">
        <f t="shared" si="1"/>
        <v>87.92</v>
      </c>
      <c r="AA6" t="str">
        <f t="shared" si="2"/>
        <v>0.01+0.0008792i</v>
      </c>
      <c r="AB6" t="str">
        <f t="shared" si="3"/>
        <v>-113.739763307552i</v>
      </c>
      <c r="AC6" t="str">
        <f t="shared" si="4"/>
        <v>0.01-56.8698816822111i</v>
      </c>
      <c r="AD6" t="str">
        <f t="shared" si="5"/>
        <v>9.34930603090345-2.46589666472699i</v>
      </c>
      <c r="AE6" t="str">
        <f t="shared" si="6"/>
        <v>0.999023988827464-0.000350996599023867i</v>
      </c>
      <c r="AF6" t="str">
        <f t="shared" si="7"/>
        <v>99.9023988827464-0.0350996599023867i</v>
      </c>
      <c r="AG6">
        <f t="shared" si="8"/>
        <v>99.9024050486949</v>
      </c>
      <c r="AH6">
        <f t="shared" si="9"/>
        <v>-0.0003513394958549</v>
      </c>
      <c r="AI6">
        <f t="shared" si="10"/>
        <v>26.0121187842666</v>
      </c>
      <c r="AJ6">
        <f t="shared" si="11"/>
        <v>-0.0228040733365656</v>
      </c>
      <c r="AO6" t="str">
        <f t="shared" si="12"/>
        <v>0.999999997822222+0.0000466666666666667i</v>
      </c>
      <c r="AP6" t="str">
        <f t="shared" si="13"/>
        <v>1-0.0000466666667682963i</v>
      </c>
      <c r="AQ6">
        <f t="shared" si="14"/>
        <v>-4.66666667344198e-5</v>
      </c>
      <c r="AR6">
        <f t="shared" si="15"/>
        <v>-0.00267380304782581</v>
      </c>
    </row>
    <row r="7" spans="16:44">
      <c r="P7" t="s">
        <v>114</v>
      </c>
      <c r="Q7">
        <f>'Voltage Mode Buck'!X5/1000000+0.0000000000001</f>
        <v>0.0002000000001</v>
      </c>
      <c r="S7" s="2" t="s">
        <v>128</v>
      </c>
      <c r="T7" s="4" t="s">
        <v>129</v>
      </c>
      <c r="U7" s="1">
        <f>Q6*Q8</f>
        <v>0</v>
      </c>
      <c r="V7" s="1" t="e">
        <f>1/U7/6.28</f>
        <v>#DIV/0!</v>
      </c>
      <c r="X7">
        <f t="shared" si="0"/>
        <v>0.015</v>
      </c>
      <c r="Y7">
        <f t="shared" si="16"/>
        <v>15</v>
      </c>
      <c r="Z7">
        <f t="shared" si="1"/>
        <v>94.2</v>
      </c>
      <c r="AA7" t="str">
        <f t="shared" si="2"/>
        <v>0.01+0.000942i</v>
      </c>
      <c r="AB7" t="str">
        <f t="shared" si="3"/>
        <v>-106.157112420382i</v>
      </c>
      <c r="AC7" t="str">
        <f t="shared" si="4"/>
        <v>0.01-53.0785562367304i</v>
      </c>
      <c r="AD7" t="str">
        <f t="shared" si="5"/>
        <v>9.26015598281501-2.6168271374392i</v>
      </c>
      <c r="AE7" t="str">
        <f t="shared" si="6"/>
        <v>0.999027390472394-0.000376070781792647i</v>
      </c>
      <c r="AF7" t="str">
        <f t="shared" si="7"/>
        <v>99.9027390472394-0.0376070781792647i</v>
      </c>
      <c r="AG7">
        <f t="shared" si="8"/>
        <v>99.9027461255853</v>
      </c>
      <c r="AH7">
        <f t="shared" si="9"/>
        <v>-0.000376436890134865</v>
      </c>
      <c r="AI7">
        <f t="shared" si="10"/>
        <v>26.0121484387195</v>
      </c>
      <c r="AJ7">
        <f t="shared" si="11"/>
        <v>-0.0244330340381864</v>
      </c>
      <c r="AO7" t="str">
        <f t="shared" si="12"/>
        <v>0.9999999975+0.00005i</v>
      </c>
      <c r="AP7" t="str">
        <f t="shared" si="13"/>
        <v>1-0.000050000000125i</v>
      </c>
      <c r="AQ7">
        <f t="shared" si="14"/>
        <v>-5.00000000833333e-5</v>
      </c>
      <c r="AR7">
        <f t="shared" si="15"/>
        <v>-0.00286478898042876</v>
      </c>
    </row>
    <row r="8" spans="16:44">
      <c r="P8" t="s">
        <v>130</v>
      </c>
      <c r="Q8">
        <f>'Voltage Mode Buck'!X4/1000</f>
        <v>0</v>
      </c>
      <c r="S8" s="2" t="s">
        <v>131</v>
      </c>
      <c r="T8" s="4" t="s">
        <v>132</v>
      </c>
      <c r="U8" s="1">
        <f>Q7*Q9</f>
        <v>2.000000001e-6</v>
      </c>
      <c r="V8" s="1">
        <f>1/U8/6.28</f>
        <v>79617.8343550955</v>
      </c>
      <c r="X8">
        <f t="shared" si="0"/>
        <v>0.016</v>
      </c>
      <c r="Y8">
        <f t="shared" si="16"/>
        <v>16</v>
      </c>
      <c r="Z8">
        <f t="shared" si="1"/>
        <v>100.48</v>
      </c>
      <c r="AA8" t="str">
        <f t="shared" si="2"/>
        <v>0.01+0.0010048i</v>
      </c>
      <c r="AB8" t="str">
        <f t="shared" si="3"/>
        <v>-99.5222928941083i</v>
      </c>
      <c r="AC8" t="str">
        <f t="shared" si="4"/>
        <v>0.01-49.7611464719347i</v>
      </c>
      <c r="AD8" t="str">
        <f t="shared" si="5"/>
        <v>9.16671966019589-2.76310431407006i</v>
      </c>
      <c r="AE8" t="str">
        <f t="shared" si="6"/>
        <v>0.999031026738889-0.000401145584694068i</v>
      </c>
      <c r="AF8" t="str">
        <f t="shared" si="7"/>
        <v>99.9031026738889-0.0401145584694068i</v>
      </c>
      <c r="AG8">
        <f t="shared" si="8"/>
        <v>99.9031107275814</v>
      </c>
      <c r="AH8">
        <f t="shared" si="9"/>
        <v>-0.000401534639464209</v>
      </c>
      <c r="AI8">
        <f t="shared" si="10"/>
        <v>26.0121801384179</v>
      </c>
      <c r="AJ8">
        <f t="shared" si="11"/>
        <v>-0.0260620150827653</v>
      </c>
      <c r="AO8" t="str">
        <f t="shared" si="12"/>
        <v>0.999999997155556+0.0000533333333333333i</v>
      </c>
      <c r="AP8" t="str">
        <f t="shared" si="13"/>
        <v>1-0.000053333333485037i</v>
      </c>
      <c r="AQ8">
        <f t="shared" si="14"/>
        <v>-5.33333334344691e-5</v>
      </c>
      <c r="AR8">
        <f t="shared" si="15"/>
        <v>-0.00305577491315904</v>
      </c>
    </row>
    <row r="9" spans="16:44">
      <c r="P9" t="s">
        <v>133</v>
      </c>
      <c r="Q9">
        <f>'Voltage Mode Buck'!X6/1000</f>
        <v>0.01</v>
      </c>
      <c r="X9">
        <f t="shared" si="0"/>
        <v>0.017</v>
      </c>
      <c r="Y9">
        <f t="shared" si="16"/>
        <v>17</v>
      </c>
      <c r="Z9">
        <f t="shared" si="1"/>
        <v>106.76</v>
      </c>
      <c r="AA9" t="str">
        <f t="shared" si="2"/>
        <v>0.01+0.0010676i</v>
      </c>
      <c r="AB9" t="str">
        <f t="shared" si="3"/>
        <v>-93.6680403709254i</v>
      </c>
      <c r="AC9" t="str">
        <f t="shared" si="4"/>
        <v>0.01-46.8340202088797i</v>
      </c>
      <c r="AD9" t="str">
        <f t="shared" si="5"/>
        <v>9.06930611395511-2.90458485351509i</v>
      </c>
      <c r="AE9" t="str">
        <f t="shared" si="6"/>
        <v>0.999034897632022-0.000426221049082676i</v>
      </c>
      <c r="AF9" t="str">
        <f t="shared" si="7"/>
        <v>99.9034897632022-0.0426221049082676i</v>
      </c>
      <c r="AG9">
        <f t="shared" si="8"/>
        <v>99.9034988551956</v>
      </c>
      <c r="AH9">
        <f t="shared" si="9"/>
        <v>-0.000426632767517249</v>
      </c>
      <c r="AI9">
        <f t="shared" si="10"/>
        <v>26.0122138833839</v>
      </c>
      <c r="AJ9">
        <f t="shared" si="11"/>
        <v>-0.0276910178267495</v>
      </c>
      <c r="AO9" t="str">
        <f t="shared" si="12"/>
        <v>0.999999996788889+0.0000566666666666667i</v>
      </c>
      <c r="AP9" t="str">
        <f t="shared" si="13"/>
        <v>1-0.0000566666668486297i</v>
      </c>
      <c r="AQ9">
        <f t="shared" si="14"/>
        <v>-5.66666667879754e-5</v>
      </c>
      <c r="AR9">
        <f t="shared" si="15"/>
        <v>-0.00324676084602514</v>
      </c>
    </row>
    <row r="10" spans="24:44">
      <c r="X10">
        <f t="shared" si="0"/>
        <v>0.018</v>
      </c>
      <c r="Y10">
        <f t="shared" si="16"/>
        <v>18</v>
      </c>
      <c r="Z10">
        <f t="shared" si="1"/>
        <v>113.04</v>
      </c>
      <c r="AA10" t="str">
        <f t="shared" si="2"/>
        <v>0.01+0.0011304i</v>
      </c>
      <c r="AB10" t="str">
        <f t="shared" si="3"/>
        <v>-88.4642603503185i</v>
      </c>
      <c r="AC10" t="str">
        <f t="shared" si="4"/>
        <v>0.01-44.2321301972753i</v>
      </c>
      <c r="AD10" t="str">
        <f t="shared" si="5"/>
        <v>8.96822699729859-3.04114959798313i</v>
      </c>
      <c r="AE10" t="str">
        <f t="shared" si="6"/>
        <v>0.999039003157194-0.0004512972163159i</v>
      </c>
      <c r="AF10" t="str">
        <f t="shared" si="7"/>
        <v>99.9039003157194-0.04512972163159i</v>
      </c>
      <c r="AG10">
        <f t="shared" si="8"/>
        <v>99.9039105089734</v>
      </c>
      <c r="AH10">
        <f t="shared" si="9"/>
        <v>-0.000451731297969633</v>
      </c>
      <c r="AI10">
        <f t="shared" si="10"/>
        <v>26.0122496736411</v>
      </c>
      <c r="AJ10">
        <f t="shared" si="11"/>
        <v>-0.0293200436266621</v>
      </c>
      <c r="AO10" t="str">
        <f t="shared" si="12"/>
        <v>0.9999999964+0.00006i</v>
      </c>
      <c r="AP10" t="str">
        <f t="shared" si="13"/>
        <v>1-0.000060000000216i</v>
      </c>
      <c r="AQ10">
        <f t="shared" si="14"/>
        <v>-6.0000000144e-5</v>
      </c>
      <c r="AR10">
        <f t="shared" si="15"/>
        <v>-0.00343774677903553</v>
      </c>
    </row>
    <row r="11" spans="16:44">
      <c r="P11" t="s">
        <v>34</v>
      </c>
      <c r="Q11">
        <f>('Voltage Mode Buck'!X20+'Voltage Mode Buck'!X23)/1000</f>
        <v>0.01</v>
      </c>
      <c r="X11">
        <f t="shared" si="0"/>
        <v>0.019</v>
      </c>
      <c r="Y11">
        <f t="shared" si="16"/>
        <v>19</v>
      </c>
      <c r="Z11">
        <f t="shared" si="1"/>
        <v>119.32</v>
      </c>
      <c r="AA11" t="str">
        <f t="shared" si="2"/>
        <v>0.01+0.0011932i</v>
      </c>
      <c r="AB11" t="str">
        <f t="shared" si="3"/>
        <v>-83.8082466476701i</v>
      </c>
      <c r="AC11" t="str">
        <f t="shared" si="4"/>
        <v>0.01-41.9041233447871i</v>
      </c>
      <c r="AD11" t="str">
        <f t="shared" si="5"/>
        <v>8.8637944678701-3.17270306695803i</v>
      </c>
      <c r="AE11" t="str">
        <f t="shared" si="6"/>
        <v>0.999043343320132-0.000476374127753302i</v>
      </c>
      <c r="AF11" t="str">
        <f t="shared" si="7"/>
        <v>99.9043343320132-0.0476374127753302i</v>
      </c>
      <c r="AG11">
        <f t="shared" si="8"/>
        <v>99.9043456894933</v>
      </c>
      <c r="AH11">
        <f t="shared" si="9"/>
        <v>-0.000476830254497496</v>
      </c>
      <c r="AI11">
        <f t="shared" si="10"/>
        <v>26.0122875092145</v>
      </c>
      <c r="AJ11">
        <f t="shared" si="11"/>
        <v>-0.0309490938390542</v>
      </c>
      <c r="AO11" t="str">
        <f t="shared" si="12"/>
        <v>0.999999995988889+0.0000633333333333333i</v>
      </c>
      <c r="AP11" t="str">
        <f t="shared" si="13"/>
        <v>1-0.0000633333335873703i</v>
      </c>
      <c r="AQ11">
        <f t="shared" si="14"/>
        <v>-6.33333335026913e-5</v>
      </c>
      <c r="AR11">
        <f t="shared" si="15"/>
        <v>-0.00362873271219871</v>
      </c>
    </row>
    <row r="12" spans="16:44">
      <c r="P12" t="s">
        <v>32</v>
      </c>
      <c r="Q12">
        <f>Static!B1</f>
        <v>300000</v>
      </c>
      <c r="X12">
        <f t="shared" si="0"/>
        <v>0.02</v>
      </c>
      <c r="Y12">
        <f t="shared" si="16"/>
        <v>20</v>
      </c>
      <c r="Z12">
        <f t="shared" si="1"/>
        <v>125.6</v>
      </c>
      <c r="AA12" t="str">
        <f t="shared" si="2"/>
        <v>0.01+0.001256i</v>
      </c>
      <c r="AB12" t="str">
        <f t="shared" si="3"/>
        <v>-79.6178343152866i</v>
      </c>
      <c r="AC12" t="str">
        <f t="shared" si="4"/>
        <v>0.01-39.8089171775478i</v>
      </c>
      <c r="AD12" t="str">
        <f t="shared" si="5"/>
        <v>8.75631921830662-3.29917276232122i</v>
      </c>
      <c r="AE12" t="str">
        <f t="shared" si="6"/>
        <v>0.999047918126891-0.00050145182475757i</v>
      </c>
      <c r="AF12" t="str">
        <f t="shared" si="7"/>
        <v>99.9047918126891-0.050145182475757i</v>
      </c>
      <c r="AG12">
        <f t="shared" si="8"/>
        <v>99.9048043973666</v>
      </c>
      <c r="AH12">
        <f t="shared" si="9"/>
        <v>-0.000501929660778354</v>
      </c>
      <c r="AI12">
        <f t="shared" si="10"/>
        <v>26.0123273901304</v>
      </c>
      <c r="AJ12">
        <f t="shared" si="11"/>
        <v>-0.0325781698205559</v>
      </c>
      <c r="AO12" t="str">
        <f t="shared" si="12"/>
        <v>0.999999995555556+0.0000666666666666667i</v>
      </c>
      <c r="AP12" t="str">
        <f t="shared" si="13"/>
        <v>1-0.0000666666669629629i</v>
      </c>
      <c r="AQ12">
        <f t="shared" si="14"/>
        <v>-6.66666668641975e-5</v>
      </c>
      <c r="AR12">
        <f t="shared" si="15"/>
        <v>-0.00381971864552317</v>
      </c>
    </row>
    <row r="13" spans="24:44">
      <c r="X13">
        <f t="shared" si="0"/>
        <v>0.021</v>
      </c>
      <c r="Y13">
        <f t="shared" si="16"/>
        <v>21</v>
      </c>
      <c r="Z13">
        <f t="shared" si="1"/>
        <v>131.88</v>
      </c>
      <c r="AA13" t="str">
        <f t="shared" si="2"/>
        <v>0.01+0.0013188i</v>
      </c>
      <c r="AB13" t="str">
        <f t="shared" si="3"/>
        <v>-75.8265088717015i</v>
      </c>
      <c r="AC13" t="str">
        <f t="shared" si="4"/>
        <v>0.01-37.9132544548074i</v>
      </c>
      <c r="AD13" t="str">
        <f t="shared" si="5"/>
        <v>8.64610865095079-3.42050830780906i</v>
      </c>
      <c r="AE13" t="str">
        <f t="shared" si="6"/>
        <v>0.999052727583855-0.000526530348694271i</v>
      </c>
      <c r="AF13" t="str">
        <f t="shared" si="7"/>
        <v>99.9052727583855-0.0526530348694271i</v>
      </c>
      <c r="AG13">
        <f t="shared" si="8"/>
        <v>99.9052866332382</v>
      </c>
      <c r="AH13">
        <f t="shared" si="9"/>
        <v>-0.000527029540490757</v>
      </c>
      <c r="AI13">
        <f t="shared" si="10"/>
        <v>26.0123693164169</v>
      </c>
      <c r="AJ13">
        <f t="shared" si="11"/>
        <v>-0.0342072729278569</v>
      </c>
      <c r="AO13" t="str">
        <f t="shared" si="12"/>
        <v>0.9999999951+0.00007i</v>
      </c>
      <c r="AP13" t="str">
        <f t="shared" si="13"/>
        <v>1-0.000070000000343i</v>
      </c>
      <c r="AQ13">
        <f t="shared" si="14"/>
        <v>-7.00000002286667e-5</v>
      </c>
      <c r="AR13">
        <f t="shared" si="15"/>
        <v>-0.0040107045790174</v>
      </c>
    </row>
    <row r="14" spans="24:44">
      <c r="X14">
        <f t="shared" si="0"/>
        <v>0.022</v>
      </c>
      <c r="Y14">
        <f t="shared" si="16"/>
        <v>22</v>
      </c>
      <c r="Z14">
        <f t="shared" si="1"/>
        <v>138.16</v>
      </c>
      <c r="AA14" t="str">
        <f t="shared" si="2"/>
        <v>0.01+0.0013816i</v>
      </c>
      <c r="AB14" t="str">
        <f t="shared" si="3"/>
        <v>-72.3798493775333i</v>
      </c>
      <c r="AC14" t="str">
        <f t="shared" si="4"/>
        <v>0.01-36.1899247068616i</v>
      </c>
      <c r="AD14" t="str">
        <f t="shared" si="5"/>
        <v>8.53346520864092-3.53668044676745i</v>
      </c>
      <c r="AE14" t="str">
        <f t="shared" si="6"/>
        <v>0.999057771697732-0.000551609740931834i</v>
      </c>
      <c r="AF14" t="str">
        <f t="shared" si="7"/>
        <v>99.9057771697732-0.0551609740931834i</v>
      </c>
      <c r="AG14">
        <f t="shared" si="8"/>
        <v>99.9057923977856</v>
      </c>
      <c r="AH14">
        <f t="shared" si="9"/>
        <v>-0.000552129917314182</v>
      </c>
      <c r="AI14">
        <f t="shared" si="10"/>
        <v>26.0124132881032</v>
      </c>
      <c r="AJ14">
        <f t="shared" si="11"/>
        <v>-0.0358364045176996</v>
      </c>
      <c r="AO14" t="str">
        <f t="shared" si="12"/>
        <v>0.999999994622222+0.0000733333333333333i</v>
      </c>
      <c r="AP14" t="str">
        <f t="shared" si="13"/>
        <v>1-0.0000733333337277037i</v>
      </c>
      <c r="AQ14">
        <f t="shared" si="14"/>
        <v>-7.33333335962469e-5</v>
      </c>
      <c r="AR14">
        <f t="shared" si="15"/>
        <v>-0.00420169051268988</v>
      </c>
    </row>
    <row r="15" spans="24:44">
      <c r="X15">
        <f t="shared" si="0"/>
        <v>0.023</v>
      </c>
      <c r="Y15">
        <f t="shared" si="16"/>
        <v>23</v>
      </c>
      <c r="Z15">
        <f t="shared" si="1"/>
        <v>144.44</v>
      </c>
      <c r="AA15" t="str">
        <f t="shared" si="2"/>
        <v>0.01+0.0014444i</v>
      </c>
      <c r="AB15" t="str">
        <f t="shared" si="3"/>
        <v>-69.232899404597i</v>
      </c>
      <c r="AC15" t="str">
        <f t="shared" si="4"/>
        <v>0.01-34.6164497196068i</v>
      </c>
      <c r="AD15" t="str">
        <f t="shared" si="5"/>
        <v>8.41868486980246-3.6476799223621i</v>
      </c>
      <c r="AE15" t="str">
        <f t="shared" si="6"/>
        <v>0.999063050475562-0.000576690042841712i</v>
      </c>
      <c r="AF15" t="str">
        <f t="shared" si="7"/>
        <v>99.9063050475562-0.0576690042841712i</v>
      </c>
      <c r="AG15">
        <f t="shared" si="8"/>
        <v>99.9063216917198</v>
      </c>
      <c r="AH15">
        <f t="shared" si="9"/>
        <v>-0.00057723081492909</v>
      </c>
      <c r="AI15">
        <f t="shared" si="10"/>
        <v>26.01245930522</v>
      </c>
      <c r="AJ15">
        <f t="shared" si="11"/>
        <v>-0.0374655659468831</v>
      </c>
      <c r="AO15" t="str">
        <f t="shared" si="12"/>
        <v>0.999999994122222+0.0000766666666666667i</v>
      </c>
      <c r="AP15" t="str">
        <f t="shared" si="13"/>
        <v>1-0.0000766666671172964i</v>
      </c>
      <c r="AQ15">
        <f t="shared" si="14"/>
        <v>-7.66666669670865e-5</v>
      </c>
      <c r="AR15">
        <f t="shared" si="15"/>
        <v>-0.0043926764465491</v>
      </c>
    </row>
    <row r="16" spans="24:44">
      <c r="X16">
        <f t="shared" si="0"/>
        <v>0.024</v>
      </c>
      <c r="Y16">
        <f t="shared" si="16"/>
        <v>24</v>
      </c>
      <c r="Z16">
        <f t="shared" si="1"/>
        <v>150.72</v>
      </c>
      <c r="AA16" t="str">
        <f t="shared" si="2"/>
        <v>0.01+0.0015072i</v>
      </c>
      <c r="AB16" t="str">
        <f t="shared" si="3"/>
        <v>-66.3481952627388i</v>
      </c>
      <c r="AC16" t="str">
        <f t="shared" si="4"/>
        <v>0.01-33.1740976479565i</v>
      </c>
      <c r="AD16" t="str">
        <f t="shared" si="5"/>
        <v>8.30205581257448-3.75351626406296i</v>
      </c>
      <c r="AE16" t="str">
        <f t="shared" si="6"/>
        <v>0.999068563924709-0.00060177129579929i</v>
      </c>
      <c r="AF16" t="str">
        <f t="shared" si="7"/>
        <v>99.9068563924709-0.060177129579929i</v>
      </c>
      <c r="AG16">
        <f t="shared" si="8"/>
        <v>99.9068745157846</v>
      </c>
      <c r="AH16">
        <f t="shared" si="9"/>
        <v>-0.000602332257017745</v>
      </c>
      <c r="AI16">
        <f t="shared" si="10"/>
        <v>26.0125073677996</v>
      </c>
      <c r="AJ16">
        <f t="shared" si="11"/>
        <v>-0.0390947585723095</v>
      </c>
      <c r="AO16" t="str">
        <f t="shared" si="12"/>
        <v>0.9999999936+0.00008i</v>
      </c>
      <c r="AP16" t="str">
        <f t="shared" si="13"/>
        <v>1-0.000080000000512i</v>
      </c>
      <c r="AQ16">
        <f t="shared" si="14"/>
        <v>-8.00000003413333e-5</v>
      </c>
      <c r="AR16">
        <f t="shared" si="15"/>
        <v>-0.00458366238060354</v>
      </c>
    </row>
    <row r="17" spans="24:44">
      <c r="X17">
        <f t="shared" si="0"/>
        <v>0.025</v>
      </c>
      <c r="Y17">
        <f t="shared" si="16"/>
        <v>25</v>
      </c>
      <c r="Z17">
        <f t="shared" si="1"/>
        <v>157</v>
      </c>
      <c r="AA17" t="str">
        <f t="shared" si="2"/>
        <v>0.01+0.00157i</v>
      </c>
      <c r="AB17" t="str">
        <f t="shared" si="3"/>
        <v>-63.6942674522293i</v>
      </c>
      <c r="AC17" t="str">
        <f t="shared" si="4"/>
        <v>0.01-31.8471337420382i</v>
      </c>
      <c r="AD17" t="str">
        <f t="shared" si="5"/>
        <v>8.18385724949087-3.85421650342144i</v>
      </c>
      <c r="AE17" t="str">
        <f t="shared" si="6"/>
        <v>0.999074312052864-0.000626853541183042i</v>
      </c>
      <c r="AF17" t="str">
        <f t="shared" si="7"/>
        <v>99.9074312052864-0.0626853541183042i</v>
      </c>
      <c r="AG17">
        <f t="shared" si="8"/>
        <v>99.9074508707566</v>
      </c>
      <c r="AH17">
        <f t="shared" si="9"/>
        <v>-0.000627434267263269</v>
      </c>
      <c r="AI17">
        <f t="shared" si="10"/>
        <v>26.0125574758753</v>
      </c>
      <c r="AJ17">
        <f t="shared" si="11"/>
        <v>-0.0407239837509303</v>
      </c>
      <c r="AO17" t="str">
        <f t="shared" ref="AO17:AO80" si="17">COMPLEX((1-(Z17/AN$2)^2),Z17/AN$3/AN$2)</f>
        <v>0.999999993055556+0.0000833333333333333i</v>
      </c>
      <c r="AP17" t="str">
        <f t="shared" si="13"/>
        <v>1-0.0000833333339120369i</v>
      </c>
      <c r="AQ17">
        <f t="shared" si="14"/>
        <v>-8.33333337191357e-5</v>
      </c>
      <c r="AR17">
        <f t="shared" si="15"/>
        <v>-0.00477464831486171</v>
      </c>
    </row>
    <row r="18" spans="24:44">
      <c r="X18">
        <f t="shared" si="0"/>
        <v>0.026</v>
      </c>
      <c r="Y18">
        <f t="shared" si="16"/>
        <v>26</v>
      </c>
      <c r="Z18">
        <f t="shared" si="1"/>
        <v>163.28</v>
      </c>
      <c r="AA18" t="str">
        <f t="shared" si="2"/>
        <v>0.01+0.0016328i</v>
      </c>
      <c r="AB18" t="str">
        <f t="shared" si="3"/>
        <v>-61.2444879348359i</v>
      </c>
      <c r="AC18" t="str">
        <f t="shared" si="4"/>
        <v>0.01-30.622243982729i</v>
      </c>
      <c r="AD18" t="str">
        <f t="shared" si="5"/>
        <v>8.06435843134691-3.94982384097226i</v>
      </c>
      <c r="AE18" t="str">
        <f t="shared" si="6"/>
        <v>0.99908029486805-0.000651936820375219i</v>
      </c>
      <c r="AF18" t="str">
        <f t="shared" si="7"/>
        <v>99.908029486805-0.0651936820375219i</v>
      </c>
      <c r="AG18">
        <f t="shared" si="8"/>
        <v>99.9080507574463</v>
      </c>
      <c r="AH18">
        <f t="shared" si="9"/>
        <v>-0.00065253686935023</v>
      </c>
      <c r="AI18">
        <f t="shared" si="10"/>
        <v>26.0126096294824</v>
      </c>
      <c r="AJ18">
        <f t="shared" si="11"/>
        <v>-0.0423532428397798</v>
      </c>
      <c r="AO18" t="str">
        <f t="shared" si="17"/>
        <v>0.999999992488889+0.0000866666666666667i</v>
      </c>
      <c r="AP18" t="str">
        <f t="shared" si="13"/>
        <v>1-0.0000866666673176296i</v>
      </c>
      <c r="AQ18">
        <f t="shared" si="14"/>
        <v>-8.66666671006419e-5</v>
      </c>
      <c r="AR18">
        <f t="shared" si="15"/>
        <v>-0.00496563424933209</v>
      </c>
    </row>
    <row r="19" spans="24:44">
      <c r="X19">
        <f t="shared" si="0"/>
        <v>0.027</v>
      </c>
      <c r="Y19">
        <f t="shared" si="16"/>
        <v>27</v>
      </c>
      <c r="Z19">
        <f t="shared" si="1"/>
        <v>169.56</v>
      </c>
      <c r="AA19" t="str">
        <f t="shared" si="2"/>
        <v>0.01+0.0016956i</v>
      </c>
      <c r="AB19" t="str">
        <f t="shared" si="3"/>
        <v>-58.976173566879i</v>
      </c>
      <c r="AC19" t="str">
        <f t="shared" si="4"/>
        <v>0.01-29.4880867981835i</v>
      </c>
      <c r="AD19" t="str">
        <f t="shared" si="5"/>
        <v>7.94381781634914-4.04039628459539i</v>
      </c>
      <c r="AE19" t="str">
        <f t="shared" si="6"/>
        <v>0.999086512378613-0.000677021174761771i</v>
      </c>
      <c r="AF19" t="str">
        <f t="shared" si="7"/>
        <v>99.9086512378613-0.0677021174761771i</v>
      </c>
      <c r="AG19">
        <f t="shared" si="8"/>
        <v>99.9086741766966</v>
      </c>
      <c r="AH19">
        <f t="shared" si="9"/>
        <v>-0.000677640086964474</v>
      </c>
      <c r="AI19">
        <f t="shared" si="10"/>
        <v>26.0126638286573</v>
      </c>
      <c r="AJ19">
        <f t="shared" si="11"/>
        <v>-0.0439825371959656</v>
      </c>
      <c r="AO19" t="str">
        <f t="shared" si="17"/>
        <v>0.9999999919+0.00009i</v>
      </c>
      <c r="AP19" t="str">
        <f t="shared" si="13"/>
        <v>1-0.000090000000729i</v>
      </c>
      <c r="AQ19">
        <f t="shared" si="14"/>
        <v>-9.0000000486e-5</v>
      </c>
      <c r="AR19">
        <f t="shared" si="15"/>
        <v>-0.00515662018402316</v>
      </c>
    </row>
    <row r="20" spans="24:44">
      <c r="X20">
        <f t="shared" si="0"/>
        <v>0.028</v>
      </c>
      <c r="Y20">
        <f t="shared" si="16"/>
        <v>28</v>
      </c>
      <c r="Z20">
        <f t="shared" si="1"/>
        <v>175.84</v>
      </c>
      <c r="AA20" t="str">
        <f t="shared" si="2"/>
        <v>0.01+0.0017584i</v>
      </c>
      <c r="AB20" t="str">
        <f t="shared" si="3"/>
        <v>-56.8698816537762i</v>
      </c>
      <c r="AC20" t="str">
        <f t="shared" si="4"/>
        <v>0.01-28.4349408411056i</v>
      </c>
      <c r="AD20" t="str">
        <f t="shared" si="5"/>
        <v>7.82248239849361-4.12600527795124i</v>
      </c>
      <c r="AE20" t="str">
        <f t="shared" si="6"/>
        <v>0.999092964593229-0.000702106645732919i</v>
      </c>
      <c r="AF20" t="str">
        <f t="shared" si="7"/>
        <v>99.9092964593229-0.0702106645732919i</v>
      </c>
      <c r="AG20">
        <f t="shared" si="8"/>
        <v>99.9093211293836</v>
      </c>
      <c r="AH20">
        <f t="shared" si="9"/>
        <v>-0.000702743943793596</v>
      </c>
      <c r="AI20">
        <f t="shared" si="10"/>
        <v>26.0127200734378</v>
      </c>
      <c r="AJ20">
        <f t="shared" si="11"/>
        <v>-0.0456118681766952</v>
      </c>
      <c r="AO20" t="str">
        <f t="shared" si="17"/>
        <v>0.999999991288889+0.0000933333333333333i</v>
      </c>
      <c r="AP20" t="str">
        <f t="shared" si="13"/>
        <v>1-0.0000933333341463703i</v>
      </c>
      <c r="AQ20">
        <f t="shared" si="14"/>
        <v>-9.3333333875358e-5</v>
      </c>
      <c r="AR20">
        <f t="shared" si="15"/>
        <v>-0.00534760611894341</v>
      </c>
    </row>
    <row r="21" spans="24:44">
      <c r="X21">
        <f t="shared" si="0"/>
        <v>0.029</v>
      </c>
      <c r="Y21">
        <f t="shared" si="16"/>
        <v>29</v>
      </c>
      <c r="Z21">
        <f t="shared" si="1"/>
        <v>182.12</v>
      </c>
      <c r="AA21" t="str">
        <f t="shared" si="2"/>
        <v>0.01+0.0018212i</v>
      </c>
      <c r="AB21" t="str">
        <f t="shared" si="3"/>
        <v>-54.9088512519218i</v>
      </c>
      <c r="AC21" t="str">
        <f t="shared" si="4"/>
        <v>0.01-27.4544256396881i</v>
      </c>
      <c r="AD21" t="str">
        <f t="shared" si="5"/>
        <v>7.70058718733786-4.20673433571364i</v>
      </c>
      <c r="AE21" t="str">
        <f t="shared" si="6"/>
        <v>0.999099651520901-0.000727193274682529i</v>
      </c>
      <c r="AF21" t="str">
        <f t="shared" si="7"/>
        <v>99.9099651520901-0.0727193274682529i</v>
      </c>
      <c r="AG21">
        <f t="shared" si="8"/>
        <v>99.9099916164166</v>
      </c>
      <c r="AH21">
        <f t="shared" si="9"/>
        <v>-0.000727848463526218</v>
      </c>
      <c r="AI21">
        <f t="shared" si="10"/>
        <v>26.0127783638632</v>
      </c>
      <c r="AJ21">
        <f t="shared" si="11"/>
        <v>-0.0472412371392352</v>
      </c>
      <c r="AO21" t="str">
        <f t="shared" si="17"/>
        <v>0.999999990655556+0.0000966666666666667i</v>
      </c>
      <c r="AP21" t="str">
        <f t="shared" si="13"/>
        <v>1-0.0000966666675699629i</v>
      </c>
      <c r="AQ21">
        <f t="shared" si="14"/>
        <v>-9.66666672688641e-5</v>
      </c>
      <c r="AR21">
        <f t="shared" si="15"/>
        <v>-0.00553859205410133</v>
      </c>
    </row>
    <row r="22" spans="24:44">
      <c r="X22">
        <f t="shared" si="0"/>
        <v>0.03</v>
      </c>
      <c r="Y22">
        <f t="shared" si="16"/>
        <v>30</v>
      </c>
      <c r="Z22">
        <f t="shared" si="1"/>
        <v>188.4</v>
      </c>
      <c r="AA22" t="str">
        <f t="shared" si="2"/>
        <v>0.01+0.001884i</v>
      </c>
      <c r="AB22" t="str">
        <f t="shared" si="3"/>
        <v>-53.0785562101911i</v>
      </c>
      <c r="AC22" t="str">
        <f t="shared" si="4"/>
        <v>0.01-26.5392781183652i</v>
      </c>
      <c r="AD22" t="str">
        <f t="shared" si="5"/>
        <v>7.57835482992977-4.28267770035295i</v>
      </c>
      <c r="AE22" t="str">
        <f t="shared" si="6"/>
        <v>0.999106573170959-0.000752281103009309i</v>
      </c>
      <c r="AF22" t="str">
        <f t="shared" si="7"/>
        <v>99.9106573170959-0.0752281103009309i</v>
      </c>
      <c r="AG22">
        <f t="shared" si="8"/>
        <v>99.9106856387381</v>
      </c>
      <c r="AH22">
        <f t="shared" si="9"/>
        <v>-0.000752953669853086</v>
      </c>
      <c r="AI22">
        <f t="shared" si="10"/>
        <v>26.0128386999743</v>
      </c>
      <c r="AJ22">
        <f t="shared" si="11"/>
        <v>-0.048870645440974</v>
      </c>
      <c r="AO22" t="str">
        <f t="shared" si="17"/>
        <v>0.99999999+0.0001i</v>
      </c>
      <c r="AP22" t="str">
        <f t="shared" si="13"/>
        <v>1-0.000100000001i</v>
      </c>
      <c r="AQ22">
        <f t="shared" si="14"/>
        <v>-0.000100000000666667</v>
      </c>
      <c r="AR22">
        <f t="shared" si="15"/>
        <v>-0.00572957798950542</v>
      </c>
    </row>
    <row r="23" spans="24:44">
      <c r="X23">
        <f t="shared" si="0"/>
        <v>0.031</v>
      </c>
      <c r="Y23">
        <f t="shared" si="16"/>
        <v>31</v>
      </c>
      <c r="Z23">
        <f t="shared" si="1"/>
        <v>194.68</v>
      </c>
      <c r="AA23" t="str">
        <f t="shared" si="2"/>
        <v>0.01+0.0019468i</v>
      </c>
      <c r="AB23" t="str">
        <f t="shared" si="3"/>
        <v>-51.3663447195398i</v>
      </c>
      <c r="AC23" t="str">
        <f t="shared" si="4"/>
        <v>0.01-25.6831723726115i</v>
      </c>
      <c r="AD23" t="str">
        <f t="shared" si="5"/>
        <v>7.45599536460309-4.35393903321298i</v>
      </c>
      <c r="AE23" t="str">
        <f t="shared" si="6"/>
        <v>0.999113729553063-0.000777370172115978i</v>
      </c>
      <c r="AF23" t="str">
        <f t="shared" si="7"/>
        <v>99.9113729553063-0.0777370172115978i</v>
      </c>
      <c r="AG23">
        <f t="shared" si="8"/>
        <v>99.9114031973236</v>
      </c>
      <c r="AH23">
        <f t="shared" si="9"/>
        <v>-0.000778059586466144</v>
      </c>
      <c r="AI23">
        <f t="shared" si="10"/>
        <v>26.0129010818132</v>
      </c>
      <c r="AJ23">
        <f t="shared" si="11"/>
        <v>-0.0505000944393683</v>
      </c>
      <c r="AO23" t="str">
        <f t="shared" si="17"/>
        <v>0.999999989322222+0.000103333333333333i</v>
      </c>
      <c r="AP23" t="str">
        <f t="shared" si="13"/>
        <v>1-0.000103333334436703i</v>
      </c>
      <c r="AQ23">
        <f t="shared" si="14"/>
        <v>-0.000103333334068913</v>
      </c>
      <c r="AR23">
        <f t="shared" si="15"/>
        <v>-0.00592056392516411</v>
      </c>
    </row>
    <row r="24" spans="24:44">
      <c r="X24">
        <f t="shared" si="0"/>
        <v>0.032</v>
      </c>
      <c r="Y24">
        <f t="shared" si="16"/>
        <v>32</v>
      </c>
      <c r="Z24">
        <f t="shared" si="1"/>
        <v>200.96</v>
      </c>
      <c r="AA24" t="str">
        <f t="shared" si="2"/>
        <v>0.01+0.0020096i</v>
      </c>
      <c r="AB24" t="str">
        <f t="shared" si="3"/>
        <v>-49.7611464470541i</v>
      </c>
      <c r="AC24" t="str">
        <f t="shared" si="4"/>
        <v>0.01-24.8805732359674i</v>
      </c>
      <c r="AD24" t="str">
        <f t="shared" si="5"/>
        <v>7.33370609562799-4.42063015063781i</v>
      </c>
      <c r="AE24" t="str">
        <f t="shared" si="6"/>
        <v>0.999121120677197-0.00080246052340982i</v>
      </c>
      <c r="AF24" t="str">
        <f t="shared" si="7"/>
        <v>99.9121120677197-0.080246052340982i</v>
      </c>
      <c r="AG24">
        <f t="shared" si="8"/>
        <v>99.9121442931814</v>
      </c>
      <c r="AH24">
        <f t="shared" si="9"/>
        <v>-0.000803166237058995</v>
      </c>
      <c r="AI24">
        <f t="shared" si="10"/>
        <v>26.0129655094236</v>
      </c>
      <c r="AJ24">
        <f t="shared" si="11"/>
        <v>-0.0521295854919702</v>
      </c>
      <c r="AO24" t="str">
        <f t="shared" si="17"/>
        <v>0.999999988622222+0.000106666666666667i</v>
      </c>
      <c r="AP24" t="str">
        <f t="shared" si="13"/>
        <v>1-0.000106666667880297i</v>
      </c>
      <c r="AQ24">
        <f t="shared" si="14"/>
        <v>-0.000106666667475754</v>
      </c>
      <c r="AR24">
        <f t="shared" si="15"/>
        <v>-0.00611154986108606</v>
      </c>
    </row>
    <row r="25" spans="1:44">
      <c r="A25" t="s">
        <v>134</v>
      </c>
      <c r="X25">
        <f t="shared" si="0"/>
        <v>0.033</v>
      </c>
      <c r="Y25">
        <f t="shared" si="16"/>
        <v>33</v>
      </c>
      <c r="Z25">
        <f t="shared" si="1"/>
        <v>207.24</v>
      </c>
      <c r="AA25" t="str">
        <f t="shared" si="2"/>
        <v>0.01+0.0020724i</v>
      </c>
      <c r="AB25" t="str">
        <f t="shared" si="3"/>
        <v>-48.2532329183555i</v>
      </c>
      <c r="AC25" t="str">
        <f t="shared" si="4"/>
        <v>0.01-24.1266164712411i</v>
      </c>
      <c r="AD25" t="str">
        <f t="shared" si="5"/>
        <v>7.21167157727886-4.48286981397988i</v>
      </c>
      <c r="AE25" t="str">
        <f t="shared" si="6"/>
        <v>0.999128746553678-0.000827552198303211i</v>
      </c>
      <c r="AF25" t="str">
        <f t="shared" si="7"/>
        <v>99.9128746553678-0.0827552198303211i</v>
      </c>
      <c r="AG25">
        <f t="shared" si="8"/>
        <v>99.9129089273536</v>
      </c>
      <c r="AH25">
        <f t="shared" si="9"/>
        <v>-0.000828273645327318</v>
      </c>
      <c r="AI25">
        <f t="shared" si="10"/>
        <v>26.0130319828505</v>
      </c>
      <c r="AJ25">
        <f t="shared" si="11"/>
        <v>-0.0537591199564505</v>
      </c>
      <c r="AO25" t="str">
        <f t="shared" si="17"/>
        <v>0.9999999879+0.00011i</v>
      </c>
      <c r="AP25" t="str">
        <f t="shared" si="13"/>
        <v>1-0.000110000001331i</v>
      </c>
      <c r="AQ25">
        <f t="shared" si="14"/>
        <v>-0.000110000000887333</v>
      </c>
      <c r="AR25">
        <f t="shared" si="15"/>
        <v>-0.00630253579727951</v>
      </c>
    </row>
    <row r="26" spans="1:44">
      <c r="A26" t="s">
        <v>135</v>
      </c>
      <c r="C26" t="str">
        <f>'Voltage Mode Buck'!X16</f>
        <v>1</v>
      </c>
      <c r="D26">
        <f>20*LOG(C26)</f>
        <v>0</v>
      </c>
      <c r="X26">
        <f t="shared" si="0"/>
        <v>0.034</v>
      </c>
      <c r="Y26">
        <f t="shared" si="16"/>
        <v>34</v>
      </c>
      <c r="Z26">
        <f t="shared" si="1"/>
        <v>213.52</v>
      </c>
      <c r="AA26" t="str">
        <f t="shared" si="2"/>
        <v>0.01+0.0021352i</v>
      </c>
      <c r="AB26" t="str">
        <f t="shared" si="3"/>
        <v>-46.8340201854627i</v>
      </c>
      <c r="AC26" t="str">
        <f t="shared" si="4"/>
        <v>0.01-23.4170101044399i</v>
      </c>
      <c r="AD26" t="str">
        <f t="shared" si="5"/>
        <v>7.09006369572225-4.54078258049394i</v>
      </c>
      <c r="AE26" t="str">
        <f t="shared" si="6"/>
        <v>0.999136607193146-0.000852645238213052i</v>
      </c>
      <c r="AF26" t="str">
        <f t="shared" si="7"/>
        <v>99.9136607193146-0.0852645238213052i</v>
      </c>
      <c r="AG26">
        <f t="shared" si="8"/>
        <v>99.9136971009147</v>
      </c>
      <c r="AH26">
        <f t="shared" si="9"/>
        <v>-0.000853381834968221</v>
      </c>
      <c r="AI26">
        <f t="shared" si="10"/>
        <v>26.0131005021403</v>
      </c>
      <c r="AJ26">
        <f t="shared" si="11"/>
        <v>-0.0553886991905619</v>
      </c>
      <c r="AO26" t="str">
        <f t="shared" si="17"/>
        <v>0.999999987155556+0.000113333333333333i</v>
      </c>
      <c r="AP26" t="str">
        <f t="shared" si="13"/>
        <v>0.999999999999999-0.000113333334789037i</v>
      </c>
      <c r="AQ26">
        <f t="shared" si="14"/>
        <v>-0.000113333334303803</v>
      </c>
      <c r="AR26">
        <f t="shared" si="15"/>
        <v>-0.00649352173375312</v>
      </c>
    </row>
    <row r="27" spans="1:44">
      <c r="A27" t="s">
        <v>136</v>
      </c>
      <c r="C27">
        <f>1/'Voltage Mode Buck'!X15</f>
        <v>0.2</v>
      </c>
      <c r="D27">
        <f>20*LOG(C27)</f>
        <v>-13.9794000867204</v>
      </c>
      <c r="X27">
        <f t="shared" si="0"/>
        <v>0.035</v>
      </c>
      <c r="Y27">
        <f t="shared" si="16"/>
        <v>35</v>
      </c>
      <c r="Z27">
        <f t="shared" si="1"/>
        <v>219.8</v>
      </c>
      <c r="AA27" t="str">
        <f t="shared" si="2"/>
        <v>0.01+0.002198i</v>
      </c>
      <c r="AB27" t="str">
        <f t="shared" si="3"/>
        <v>-45.4959053230209i</v>
      </c>
      <c r="AC27" t="str">
        <f t="shared" si="4"/>
        <v>0.01-22.7479526728844i</v>
      </c>
      <c r="AD27" t="str">
        <f t="shared" si="5"/>
        <v>6.96904183719531-4.59449772041711i</v>
      </c>
      <c r="AE27" t="str">
        <f t="shared" si="6"/>
        <v>0.99914470260657-0.000877739684561319i</v>
      </c>
      <c r="AF27" t="str">
        <f t="shared" si="7"/>
        <v>99.914470260657-0.0877739684561319i</v>
      </c>
      <c r="AG27">
        <f t="shared" si="8"/>
        <v>99.9145088149727</v>
      </c>
      <c r="AH27">
        <f t="shared" si="9"/>
        <v>-0.000878490829680682</v>
      </c>
      <c r="AI27">
        <f t="shared" si="10"/>
        <v>26.013171067341</v>
      </c>
      <c r="AJ27">
        <f t="shared" si="11"/>
        <v>-0.0570183245521644</v>
      </c>
      <c r="AO27" t="str">
        <f t="shared" si="17"/>
        <v>0.999999986388889+0.000116666666666667i</v>
      </c>
      <c r="AP27" t="str">
        <f t="shared" si="13"/>
        <v>1-0.00011666666825463i</v>
      </c>
      <c r="AQ27">
        <f t="shared" si="14"/>
        <v>-0.000116666667725309</v>
      </c>
      <c r="AR27">
        <f t="shared" si="15"/>
        <v>-0.00668450767051534</v>
      </c>
    </row>
    <row r="28" spans="1:44">
      <c r="A28" t="s">
        <v>137</v>
      </c>
      <c r="X28">
        <f t="shared" si="0"/>
        <v>0.036</v>
      </c>
      <c r="Y28">
        <f t="shared" si="16"/>
        <v>36</v>
      </c>
      <c r="Z28">
        <f t="shared" si="1"/>
        <v>226.08</v>
      </c>
      <c r="AA28" t="str">
        <f t="shared" si="2"/>
        <v>0.01+0.0022608i</v>
      </c>
      <c r="AB28" t="str">
        <f t="shared" si="3"/>
        <v>-44.2321301751592i</v>
      </c>
      <c r="AC28" t="str">
        <f t="shared" si="4"/>
        <v>0.01-22.1160650986376i</v>
      </c>
      <c r="AD28" t="str">
        <f t="shared" si="5"/>
        <v>6.8487531312051-4.64414820397264i</v>
      </c>
      <c r="AE28" t="str">
        <f t="shared" si="6"/>
        <v>0.999153032805249-0.000902835578775609i</v>
      </c>
      <c r="AF28" t="str">
        <f t="shared" si="7"/>
        <v>99.9153032805249-0.0902835578775609i</v>
      </c>
      <c r="AG28">
        <f t="shared" si="8"/>
        <v>99.9153440706686</v>
      </c>
      <c r="AH28">
        <f t="shared" si="9"/>
        <v>-0.000903600653165996</v>
      </c>
      <c r="AI28">
        <f t="shared" si="10"/>
        <v>26.0132436785019</v>
      </c>
      <c r="AJ28">
        <f t="shared" si="11"/>
        <v>-0.0586479973992507</v>
      </c>
      <c r="AO28" t="str">
        <f t="shared" si="17"/>
        <v>0.9999999856+0.00012i</v>
      </c>
      <c r="AP28" t="str">
        <f t="shared" si="13"/>
        <v>1-0.000120000001728i</v>
      </c>
      <c r="AQ28">
        <f t="shared" si="14"/>
        <v>-0.000120000001152</v>
      </c>
      <c r="AR28">
        <f t="shared" si="15"/>
        <v>-0.00687549360757462</v>
      </c>
    </row>
    <row r="29" spans="24:44">
      <c r="X29">
        <f t="shared" si="0"/>
        <v>0.037</v>
      </c>
      <c r="Y29">
        <f t="shared" si="16"/>
        <v>37</v>
      </c>
      <c r="Z29">
        <f t="shared" si="1"/>
        <v>232.36</v>
      </c>
      <c r="AA29" t="str">
        <f t="shared" si="2"/>
        <v>0.01+0.0023236i</v>
      </c>
      <c r="AB29" t="str">
        <f t="shared" si="3"/>
        <v>-43.0366671974522i</v>
      </c>
      <c r="AC29" t="str">
        <f t="shared" si="4"/>
        <v>0.01-21.5183336094853i</v>
      </c>
      <c r="AD29" t="str">
        <f t="shared" si="5"/>
        <v>6.7293327578982-4.68986976062946i</v>
      </c>
      <c r="AE29" t="str">
        <f t="shared" si="6"/>
        <v>0.999161597800809-0.000927932962288255i</v>
      </c>
      <c r="AF29" t="str">
        <f t="shared" si="7"/>
        <v>99.9161597800809-0.0927932962288255i</v>
      </c>
      <c r="AG29">
        <f t="shared" si="8"/>
        <v>99.9162028691767</v>
      </c>
      <c r="AH29">
        <f t="shared" si="9"/>
        <v>-0.000928711329126803</v>
      </c>
      <c r="AI29">
        <f t="shared" si="10"/>
        <v>26.0133183356736</v>
      </c>
      <c r="AJ29">
        <f t="shared" si="11"/>
        <v>-0.0602777190898904</v>
      </c>
      <c r="AO29" t="str">
        <f t="shared" si="17"/>
        <v>0.999999984788889+0.000123333333333333i</v>
      </c>
      <c r="AP29" t="str">
        <f t="shared" si="13"/>
        <v>1-0.00012333333520937i</v>
      </c>
      <c r="AQ29">
        <f t="shared" si="14"/>
        <v>-0.000123333334584024</v>
      </c>
      <c r="AR29">
        <f t="shared" si="15"/>
        <v>-0.00706647954493947</v>
      </c>
    </row>
    <row r="30" spans="24:44">
      <c r="X30">
        <f t="shared" si="0"/>
        <v>0.038</v>
      </c>
      <c r="Y30">
        <f t="shared" si="16"/>
        <v>38</v>
      </c>
      <c r="Z30">
        <f t="shared" si="1"/>
        <v>238.64</v>
      </c>
      <c r="AA30" t="str">
        <f t="shared" si="2"/>
        <v>0.01+0.0023864i</v>
      </c>
      <c r="AB30" t="str">
        <f t="shared" si="3"/>
        <v>-41.9041233238351i</v>
      </c>
      <c r="AC30" t="str">
        <f t="shared" si="4"/>
        <v>0.01-20.9520616723936i</v>
      </c>
      <c r="AD30" t="str">
        <f t="shared" si="5"/>
        <v>6.61090430929132-4.73180001169894i</v>
      </c>
      <c r="AE30" t="str">
        <f t="shared" si="6"/>
        <v>0.999170397605201-0.000953031876537485i</v>
      </c>
      <c r="AF30" t="str">
        <f t="shared" si="7"/>
        <v>99.9170397605201-0.0953031876537485i</v>
      </c>
      <c r="AG30">
        <f t="shared" si="8"/>
        <v>99.9170852117041</v>
      </c>
      <c r="AH30">
        <f t="shared" si="9"/>
        <v>-0.000953822881268142</v>
      </c>
      <c r="AI30">
        <f t="shared" si="10"/>
        <v>26.0133950389085</v>
      </c>
      <c r="AJ30">
        <f t="shared" si="11"/>
        <v>-0.0619074909822908</v>
      </c>
      <c r="AO30" t="str">
        <f t="shared" si="17"/>
        <v>0.999999983955556+0.000126666666666667i</v>
      </c>
      <c r="AP30" t="str">
        <f t="shared" si="13"/>
        <v>0.999999999999999-0.000126666668698963i</v>
      </c>
      <c r="AQ30">
        <f t="shared" si="14"/>
        <v>-0.000126666668021531</v>
      </c>
      <c r="AR30">
        <f t="shared" si="15"/>
        <v>-0.00725746548261844</v>
      </c>
    </row>
    <row r="31" spans="24:44">
      <c r="X31">
        <f t="shared" si="0"/>
        <v>0.039</v>
      </c>
      <c r="Y31">
        <f t="shared" si="16"/>
        <v>39</v>
      </c>
      <c r="Z31">
        <f t="shared" si="1"/>
        <v>244.92</v>
      </c>
      <c r="AA31" t="str">
        <f t="shared" si="2"/>
        <v>0.01+0.0024492i</v>
      </c>
      <c r="AB31" t="str">
        <f t="shared" si="3"/>
        <v>-40.8296586232239i</v>
      </c>
      <c r="AC31" t="str">
        <f t="shared" si="4"/>
        <v>0.01-20.4148293218194i</v>
      </c>
      <c r="AD31" t="str">
        <f t="shared" si="5"/>
        <v>6.49358019469014-4.7700776762659i</v>
      </c>
      <c r="AE31" t="str">
        <f t="shared" si="6"/>
        <v>0.999179432230709-0.000978132362966929i</v>
      </c>
      <c r="AF31" t="str">
        <f t="shared" si="7"/>
        <v>99.9179432230709-0.0978132362966929i</v>
      </c>
      <c r="AG31">
        <f t="shared" si="8"/>
        <v>99.9179910994913</v>
      </c>
      <c r="AH31">
        <f t="shared" si="9"/>
        <v>-0.000978935333296861</v>
      </c>
      <c r="AI31">
        <f t="shared" si="10"/>
        <v>26.0134737882601</v>
      </c>
      <c r="AJ31">
        <f t="shared" si="11"/>
        <v>-0.0635373144347626</v>
      </c>
      <c r="AO31" t="str">
        <f t="shared" si="17"/>
        <v>0.9999999831+0.00013i</v>
      </c>
      <c r="AP31" t="str">
        <f t="shared" si="13"/>
        <v>1-0.000130000002197i</v>
      </c>
      <c r="AQ31">
        <f t="shared" si="14"/>
        <v>-0.000130000001464667</v>
      </c>
      <c r="AR31">
        <f t="shared" si="15"/>
        <v>-0.00744845142061992</v>
      </c>
    </row>
    <row r="32" spans="24:44">
      <c r="X32">
        <f t="shared" si="0"/>
        <v>0.04</v>
      </c>
      <c r="Y32">
        <f t="shared" si="16"/>
        <v>40</v>
      </c>
      <c r="Z32">
        <f t="shared" si="1"/>
        <v>251.2</v>
      </c>
      <c r="AA32" t="str">
        <f t="shared" si="2"/>
        <v>0.01+0.002512i</v>
      </c>
      <c r="AB32" t="str">
        <f t="shared" si="3"/>
        <v>-39.8089171576433i</v>
      </c>
      <c r="AC32" t="str">
        <f t="shared" si="4"/>
        <v>0.01-19.9044585887739i</v>
      </c>
      <c r="AD32" t="str">
        <f t="shared" si="5"/>
        <v>6.37746208132479-4.80484184951943i</v>
      </c>
      <c r="AE32" t="str">
        <f t="shared" si="6"/>
        <v>0.999188701689941-0.00100323446302629i</v>
      </c>
      <c r="AF32" t="str">
        <f t="shared" si="7"/>
        <v>99.9188701689941-0.100323446302629i</v>
      </c>
      <c r="AG32">
        <f t="shared" si="8"/>
        <v>99.9189205338117</v>
      </c>
      <c r="AH32">
        <f t="shared" si="9"/>
        <v>-0.00100404870892219</v>
      </c>
      <c r="AI32">
        <f t="shared" si="10"/>
        <v>26.0135545837835</v>
      </c>
      <c r="AJ32">
        <f t="shared" si="11"/>
        <v>-0.0651671908057534</v>
      </c>
      <c r="AO32" t="str">
        <f t="shared" si="17"/>
        <v>0.999999982222222+0.000133333333333333i</v>
      </c>
      <c r="AP32" t="str">
        <f t="shared" si="13"/>
        <v>1-0.000133333335703703i</v>
      </c>
      <c r="AQ32">
        <f t="shared" si="14"/>
        <v>-0.00013333333491358</v>
      </c>
      <c r="AR32">
        <f t="shared" si="15"/>
        <v>-0.00763943735895241</v>
      </c>
    </row>
    <row r="33" spans="24:44">
      <c r="X33">
        <f t="shared" si="0"/>
        <v>0.041</v>
      </c>
      <c r="Y33">
        <f t="shared" si="16"/>
        <v>41</v>
      </c>
      <c r="Z33">
        <f t="shared" si="1"/>
        <v>257.48</v>
      </c>
      <c r="AA33" t="str">
        <f t="shared" si="2"/>
        <v>0.01+0.0025748i</v>
      </c>
      <c r="AB33" t="str">
        <f t="shared" si="3"/>
        <v>-38.8379679586764i</v>
      </c>
      <c r="AC33" t="str">
        <f t="shared" si="4"/>
        <v>0.01-19.4189839890477i</v>
      </c>
      <c r="AD33" t="str">
        <f t="shared" si="5"/>
        <v>6.26264136197299-4.83623135177084i</v>
      </c>
      <c r="AE33" t="str">
        <f t="shared" si="6"/>
        <v>0.999198205995836-0.00102833821817107i</v>
      </c>
      <c r="AF33" t="str">
        <f t="shared" si="7"/>
        <v>99.9198205995836-0.102833821817107i</v>
      </c>
      <c r="AG33">
        <f t="shared" si="8"/>
        <v>99.9198735159722</v>
      </c>
      <c r="AH33">
        <f t="shared" si="9"/>
        <v>-0.00102916303185539</v>
      </c>
      <c r="AI33">
        <f t="shared" si="10"/>
        <v>26.0136374255351</v>
      </c>
      <c r="AJ33">
        <f t="shared" si="11"/>
        <v>-0.0667971214538261</v>
      </c>
      <c r="AO33" t="str">
        <f t="shared" si="17"/>
        <v>0.999999981322222+0.000136666666666667i</v>
      </c>
      <c r="AP33" t="str">
        <f t="shared" si="13"/>
        <v>1-0.000136666669219297i</v>
      </c>
      <c r="AQ33">
        <f t="shared" si="14"/>
        <v>-0.00013666666836842</v>
      </c>
      <c r="AR33">
        <f t="shared" si="15"/>
        <v>-0.00783042329762456</v>
      </c>
    </row>
    <row r="34" spans="24:44">
      <c r="X34">
        <f t="shared" si="0"/>
        <v>0.042</v>
      </c>
      <c r="Y34">
        <f t="shared" si="16"/>
        <v>42</v>
      </c>
      <c r="Z34">
        <f t="shared" si="1"/>
        <v>263.76</v>
      </c>
      <c r="AA34" t="str">
        <f t="shared" si="2"/>
        <v>0.01+0.0026376i</v>
      </c>
      <c r="AB34" t="str">
        <f t="shared" si="3"/>
        <v>-37.9132544358508i</v>
      </c>
      <c r="AC34" t="str">
        <f t="shared" si="4"/>
        <v>0.01-18.9566272274037i</v>
      </c>
      <c r="AD34" t="str">
        <f t="shared" si="5"/>
        <v>6.14919964210492-4.86438414580953i</v>
      </c>
      <c r="AE34" t="str">
        <f t="shared" si="6"/>
        <v>0.999207945161659-0.00105344366986295i</v>
      </c>
      <c r="AF34" t="str">
        <f t="shared" si="7"/>
        <v>99.9207945161659-0.105344366986295i</v>
      </c>
      <c r="AG34">
        <f t="shared" si="8"/>
        <v>99.9208500473125</v>
      </c>
      <c r="AH34">
        <f t="shared" si="9"/>
        <v>-0.00105427832580998</v>
      </c>
      <c r="AI34">
        <f t="shared" si="10"/>
        <v>26.013722313573</v>
      </c>
      <c r="AJ34">
        <f t="shared" si="11"/>
        <v>-0.0684271077376747</v>
      </c>
      <c r="AO34" t="str">
        <f t="shared" si="17"/>
        <v>0.9999999804+0.00014i</v>
      </c>
      <c r="AP34" t="str">
        <f t="shared" si="13"/>
        <v>1-0.000140000002744i</v>
      </c>
      <c r="AQ34">
        <f t="shared" si="14"/>
        <v>-0.000140000001829333</v>
      </c>
      <c r="AR34">
        <f t="shared" si="15"/>
        <v>-0.0080214092366446</v>
      </c>
    </row>
    <row r="35" spans="24:44">
      <c r="X35">
        <f t="shared" si="0"/>
        <v>0.043</v>
      </c>
      <c r="Y35">
        <f t="shared" si="16"/>
        <v>43</v>
      </c>
      <c r="Z35">
        <f t="shared" si="1"/>
        <v>270.04</v>
      </c>
      <c r="AA35" t="str">
        <f t="shared" si="2"/>
        <v>0.01+0.0027004i</v>
      </c>
      <c r="AB35" t="str">
        <f t="shared" si="3"/>
        <v>-37.0315508443194i</v>
      </c>
      <c r="AC35" t="str">
        <f t="shared" si="4"/>
        <v>0.01-18.5157754314176i</v>
      </c>
      <c r="AD35" t="str">
        <f t="shared" si="5"/>
        <v>6.03720923984787-4.88943681974002i</v>
      </c>
      <c r="AE35" t="str">
        <f t="shared" si="6"/>
        <v>0.999217919201004-0.00107855085956967i</v>
      </c>
      <c r="AF35" t="str">
        <f t="shared" si="7"/>
        <v>99.9217919201004-0.107855085956967i</v>
      </c>
      <c r="AG35">
        <f t="shared" si="8"/>
        <v>99.9218501292055</v>
      </c>
      <c r="AH35">
        <f t="shared" si="9"/>
        <v>-0.00107939461450159</v>
      </c>
      <c r="AI35">
        <f t="shared" si="10"/>
        <v>26.0138092479563</v>
      </c>
      <c r="AJ35">
        <f t="shared" si="11"/>
        <v>-0.0700571510161127</v>
      </c>
      <c r="AO35" t="str">
        <f t="shared" si="17"/>
        <v>0.999999979455556+0.000143333333333333i</v>
      </c>
      <c r="AP35" t="str">
        <f t="shared" si="13"/>
        <v>0.999999999999999-0.000143333336278037i</v>
      </c>
      <c r="AQ35">
        <f t="shared" si="14"/>
        <v>-0.000143333335296469</v>
      </c>
      <c r="AR35">
        <f t="shared" si="15"/>
        <v>-0.0082123951760212</v>
      </c>
    </row>
    <row r="36" spans="24:44">
      <c r="X36">
        <f t="shared" si="0"/>
        <v>0.044</v>
      </c>
      <c r="Y36">
        <f t="shared" si="16"/>
        <v>44</v>
      </c>
      <c r="Z36">
        <f t="shared" si="1"/>
        <v>276.32</v>
      </c>
      <c r="AA36" t="str">
        <f t="shared" si="2"/>
        <v>0.01+0.0027632i</v>
      </c>
      <c r="AB36" t="str">
        <f t="shared" si="3"/>
        <v>-36.1899246887666i</v>
      </c>
      <c r="AC36" t="str">
        <f t="shared" si="4"/>
        <v>0.01-18.0949623534308i</v>
      </c>
      <c r="AD36" t="str">
        <f t="shared" si="5"/>
        <v>5.92673369282067-4.91152413205767i</v>
      </c>
      <c r="AE36" t="str">
        <f t="shared" si="6"/>
        <v>0.999228128127793-0.00110365982876566i</v>
      </c>
      <c r="AF36" t="str">
        <f t="shared" si="7"/>
        <v>99.9228128127793-0.110365982876566i</v>
      </c>
      <c r="AG36">
        <f t="shared" si="8"/>
        <v>99.9228737630574</v>
      </c>
      <c r="AH36">
        <f t="shared" si="9"/>
        <v>-0.00110451192164845</v>
      </c>
      <c r="AI36">
        <f t="shared" si="10"/>
        <v>26.0138982287459</v>
      </c>
      <c r="AJ36">
        <f t="shared" si="11"/>
        <v>-0.0716872526481031</v>
      </c>
      <c r="AO36" t="str">
        <f t="shared" si="17"/>
        <v>0.999999978488889+0.000146666666666667i</v>
      </c>
      <c r="AP36" t="str">
        <f t="shared" si="13"/>
        <v>0.999999999999999-0.00014666666982163i</v>
      </c>
      <c r="AQ36">
        <f t="shared" si="14"/>
        <v>-0.000146666668769976</v>
      </c>
      <c r="AR36">
        <f t="shared" si="15"/>
        <v>-0.00840338111576281</v>
      </c>
    </row>
    <row r="37" spans="24:44">
      <c r="X37">
        <f t="shared" si="0"/>
        <v>0.045</v>
      </c>
      <c r="Y37">
        <f t="shared" si="16"/>
        <v>45</v>
      </c>
      <c r="Z37">
        <f t="shared" si="1"/>
        <v>282.6</v>
      </c>
      <c r="AA37" t="str">
        <f t="shared" si="2"/>
        <v>0.01+0.002826i</v>
      </c>
      <c r="AB37" t="str">
        <f t="shared" si="3"/>
        <v>-35.3857041401274i</v>
      </c>
      <c r="AC37" t="str">
        <f t="shared" si="4"/>
        <v>0.01-17.6928520789101i</v>
      </c>
      <c r="AD37" t="str">
        <f t="shared" si="5"/>
        <v>5.81782826661534-4.93077861543937i</v>
      </c>
      <c r="AE37" t="str">
        <f t="shared" si="6"/>
        <v>0.999238571956277-0.00112877061893171i</v>
      </c>
      <c r="AF37" t="str">
        <f t="shared" si="7"/>
        <v>99.9238571956277-0.112877061893171i</v>
      </c>
      <c r="AG37">
        <f t="shared" si="8"/>
        <v>99.9239209503075</v>
      </c>
      <c r="AH37">
        <f t="shared" si="9"/>
        <v>-0.00112963027097097</v>
      </c>
      <c r="AI37">
        <f t="shared" si="10"/>
        <v>26.0139892560041</v>
      </c>
      <c r="AJ37">
        <f t="shared" si="11"/>
        <v>-0.0733174139927339</v>
      </c>
      <c r="AO37" t="str">
        <f t="shared" si="17"/>
        <v>0.9999999775+0.00015i</v>
      </c>
      <c r="AP37" t="str">
        <f t="shared" si="13"/>
        <v>1-0.000150000003375i</v>
      </c>
      <c r="AQ37">
        <f t="shared" si="14"/>
        <v>-0.00015000000225</v>
      </c>
      <c r="AR37">
        <f t="shared" si="15"/>
        <v>-0.00859436705587785</v>
      </c>
    </row>
    <row r="38" spans="24:44">
      <c r="X38">
        <f t="shared" si="0"/>
        <v>0.046</v>
      </c>
      <c r="Y38">
        <f t="shared" si="16"/>
        <v>46</v>
      </c>
      <c r="Z38">
        <f t="shared" si="1"/>
        <v>288.88</v>
      </c>
      <c r="AA38" t="str">
        <f t="shared" si="2"/>
        <v>0.01+0.0028888i</v>
      </c>
      <c r="AB38" t="str">
        <f t="shared" si="3"/>
        <v>-34.6164497022985i</v>
      </c>
      <c r="AC38" t="str">
        <f t="shared" si="4"/>
        <v>0.01-17.3082248598034i</v>
      </c>
      <c r="AD38" t="str">
        <f t="shared" si="5"/>
        <v>5.71054046039532-4.94733023553874i</v>
      </c>
      <c r="AE38" t="str">
        <f t="shared" si="6"/>
        <v>0.999249250701034-0.00115388327155557i</v>
      </c>
      <c r="AF38" t="str">
        <f t="shared" si="7"/>
        <v>99.9249250701034-0.115388327155557i</v>
      </c>
      <c r="AG38">
        <f t="shared" si="8"/>
        <v>99.9249916924281</v>
      </c>
      <c r="AH38">
        <f t="shared" si="9"/>
        <v>-0.00115474968619225</v>
      </c>
      <c r="AI38">
        <f t="shared" si="10"/>
        <v>26.0140823297943</v>
      </c>
      <c r="AJ38">
        <f t="shared" si="11"/>
        <v>-0.0749476364092469</v>
      </c>
      <c r="AO38" t="str">
        <f t="shared" si="17"/>
        <v>0.999999976488889+0.000153333333333333i</v>
      </c>
      <c r="AP38" t="str">
        <f t="shared" si="13"/>
        <v>0.999999999999999-0.00015333333693837i</v>
      </c>
      <c r="AQ38">
        <f t="shared" si="14"/>
        <v>-0.000153333335736691</v>
      </c>
      <c r="AR38">
        <f t="shared" si="15"/>
        <v>-0.00878535299637488</v>
      </c>
    </row>
    <row r="39" spans="24:44">
      <c r="X39">
        <f t="shared" si="0"/>
        <v>0.047</v>
      </c>
      <c r="Y39">
        <f t="shared" si="16"/>
        <v>47</v>
      </c>
      <c r="Z39">
        <f t="shared" si="1"/>
        <v>295.16</v>
      </c>
      <c r="AA39" t="str">
        <f t="shared" si="2"/>
        <v>0.01+0.0029516i</v>
      </c>
      <c r="AB39" t="str">
        <f t="shared" si="3"/>
        <v>-33.8799294958666i</v>
      </c>
      <c r="AC39" t="str">
        <f t="shared" si="4"/>
        <v>0.01-16.9399647564033i</v>
      </c>
      <c r="AD39" t="str">
        <f t="shared" si="5"/>
        <v>5.6049105057336-4.96130610097092i</v>
      </c>
      <c r="AE39" t="str">
        <f t="shared" si="6"/>
        <v>0.999260164376973-0.00117899782813155i</v>
      </c>
      <c r="AF39" t="str">
        <f t="shared" si="7"/>
        <v>99.9260164376973-0.117899782813155i</v>
      </c>
      <c r="AG39">
        <f t="shared" si="8"/>
        <v>99.926085990925</v>
      </c>
      <c r="AH39">
        <f t="shared" si="9"/>
        <v>-0.00117987019103757</v>
      </c>
      <c r="AI39">
        <f t="shared" si="10"/>
        <v>26.0141774501818</v>
      </c>
      <c r="AJ39">
        <f t="shared" si="11"/>
        <v>-0.0765779212570095</v>
      </c>
      <c r="AO39" t="str">
        <f t="shared" si="17"/>
        <v>0.999999975455556+0.000156666666666667i</v>
      </c>
      <c r="AP39" t="str">
        <f t="shared" si="13"/>
        <v>0.999999999999999-0.000156666670511963i</v>
      </c>
      <c r="AQ39">
        <f t="shared" si="14"/>
        <v>-0.000156666669230198</v>
      </c>
      <c r="AR39">
        <f t="shared" si="15"/>
        <v>-0.0089763389372624</v>
      </c>
    </row>
    <row r="40" spans="24:44">
      <c r="X40">
        <f t="shared" si="0"/>
        <v>0.048</v>
      </c>
      <c r="Y40">
        <f t="shared" si="16"/>
        <v>48</v>
      </c>
      <c r="Z40">
        <f t="shared" si="1"/>
        <v>301.44</v>
      </c>
      <c r="AA40" t="str">
        <f t="shared" si="2"/>
        <v>0.01+0.0030144i</v>
      </c>
      <c r="AB40" t="str">
        <f t="shared" si="3"/>
        <v>-33.1740976313694i</v>
      </c>
      <c r="AC40" t="str">
        <f t="shared" si="4"/>
        <v>0.01-16.5870488239782i</v>
      </c>
      <c r="AD40" t="str">
        <f t="shared" si="5"/>
        <v>5.50097185542014-4.97283022063581i</v>
      </c>
      <c r="AE40" t="str">
        <f t="shared" si="6"/>
        <v>0.999271312999329-0.00120411433016143i</v>
      </c>
      <c r="AF40" t="str">
        <f t="shared" si="7"/>
        <v>99.9271312999329-0.120411433016143i</v>
      </c>
      <c r="AG40">
        <f t="shared" si="8"/>
        <v>99.9272038473369</v>
      </c>
      <c r="AH40">
        <f t="shared" si="9"/>
        <v>-0.00120499180923523</v>
      </c>
      <c r="AI40">
        <f t="shared" si="10"/>
        <v>26.014274617233</v>
      </c>
      <c r="AJ40">
        <f t="shared" si="11"/>
        <v>-0.0782082698955608</v>
      </c>
      <c r="AO40" t="str">
        <f t="shared" si="17"/>
        <v>0.9999999744+0.00016i</v>
      </c>
      <c r="AP40" t="str">
        <f t="shared" si="13"/>
        <v>0.999999999999999-0.000160000004096i</v>
      </c>
      <c r="AQ40">
        <f t="shared" si="14"/>
        <v>-0.000160000002730667</v>
      </c>
      <c r="AR40">
        <f t="shared" si="15"/>
        <v>-0.00916732487854885</v>
      </c>
    </row>
    <row r="41" spans="24:44">
      <c r="X41">
        <f t="shared" si="0"/>
        <v>0.049</v>
      </c>
      <c r="Y41">
        <f t="shared" si="16"/>
        <v>49</v>
      </c>
      <c r="Z41">
        <f t="shared" si="1"/>
        <v>307.72</v>
      </c>
      <c r="AA41" t="str">
        <f t="shared" si="2"/>
        <v>0.01+0.0030772i</v>
      </c>
      <c r="AB41" t="str">
        <f t="shared" si="3"/>
        <v>-32.4970752307292i</v>
      </c>
      <c r="AC41" t="str">
        <f t="shared" si="4"/>
        <v>0.01-16.2485376234889i</v>
      </c>
      <c r="AD41" t="str">
        <f t="shared" si="5"/>
        <v>5.39875165952772-4.98202330455352i</v>
      </c>
      <c r="AE41" t="str">
        <f t="shared" si="6"/>
        <v>0.999282696583665-0.00122923281915356i</v>
      </c>
      <c r="AF41" t="str">
        <f t="shared" si="7"/>
        <v>99.9282696583665-0.122923281915356i</v>
      </c>
      <c r="AG41">
        <f t="shared" si="8"/>
        <v>99.9283452632357</v>
      </c>
      <c r="AH41">
        <f t="shared" si="9"/>
        <v>-0.00123011456451551</v>
      </c>
      <c r="AI41">
        <f t="shared" si="10"/>
        <v>26.0143738310159</v>
      </c>
      <c r="AJ41">
        <f t="shared" si="11"/>
        <v>-0.0798386836845549</v>
      </c>
      <c r="AO41" t="str">
        <f t="shared" si="17"/>
        <v>0.999999973322222+0.000163333333333333i</v>
      </c>
      <c r="AP41" t="str">
        <f t="shared" si="13"/>
        <v>1-0.000163333337690703i</v>
      </c>
      <c r="AQ41">
        <f t="shared" si="14"/>
        <v>-0.000163333336238246</v>
      </c>
      <c r="AR41">
        <f t="shared" si="15"/>
        <v>-0.00935831082024269</v>
      </c>
    </row>
    <row r="42" spans="24:44">
      <c r="X42">
        <f t="shared" si="0"/>
        <v>0.05</v>
      </c>
      <c r="Y42">
        <f t="shared" si="16"/>
        <v>50</v>
      </c>
      <c r="Z42">
        <f t="shared" si="1"/>
        <v>314</v>
      </c>
      <c r="AA42" t="str">
        <f t="shared" si="2"/>
        <v>0.01+0.00314i</v>
      </c>
      <c r="AB42" t="str">
        <f t="shared" si="3"/>
        <v>-31.8471337261146i</v>
      </c>
      <c r="AC42" t="str">
        <f t="shared" si="4"/>
        <v>0.01-15.9235668710191i</v>
      </c>
      <c r="AD42" t="str">
        <f t="shared" si="5"/>
        <v>5.29827122653462-4.98900260445475i</v>
      </c>
      <c r="AE42" t="str">
        <f t="shared" si="6"/>
        <v>0.999294315145875-0.00125435333662433i</v>
      </c>
      <c r="AF42" t="str">
        <f t="shared" si="7"/>
        <v>99.9294315145875-0.125435333662433i</v>
      </c>
      <c r="AG42">
        <f t="shared" si="8"/>
        <v>99.9295102402266</v>
      </c>
      <c r="AH42">
        <f t="shared" si="9"/>
        <v>-0.00125523848061209</v>
      </c>
      <c r="AI42">
        <f t="shared" si="10"/>
        <v>26.0144750915998</v>
      </c>
      <c r="AJ42">
        <f t="shared" si="11"/>
        <v>-0.0814691639838391</v>
      </c>
      <c r="AO42" t="str">
        <f t="shared" si="17"/>
        <v>0.999999972222222+0.000166666666666667i</v>
      </c>
      <c r="AP42" t="str">
        <f t="shared" si="13"/>
        <v>0.999999999999999-0.000166666671296297i</v>
      </c>
      <c r="AQ42">
        <f t="shared" si="14"/>
        <v>-0.000166666669753087</v>
      </c>
      <c r="AR42">
        <f t="shared" si="15"/>
        <v>-0.00954929676235259</v>
      </c>
    </row>
    <row r="43" spans="24:44">
      <c r="X43">
        <f t="shared" si="0"/>
        <v>0.051</v>
      </c>
      <c r="Y43">
        <f t="shared" si="16"/>
        <v>51</v>
      </c>
      <c r="Z43">
        <f t="shared" si="1"/>
        <v>320.28</v>
      </c>
      <c r="AA43" t="str">
        <f t="shared" si="2"/>
        <v>0.01+0.0032028i</v>
      </c>
      <c r="AB43" t="str">
        <f t="shared" si="3"/>
        <v>-31.2226801236418i</v>
      </c>
      <c r="AC43" t="str">
        <f t="shared" si="4"/>
        <v>0.01-15.6113400696266i</v>
      </c>
      <c r="AD43" t="str">
        <f t="shared" si="5"/>
        <v>5.19954646776335-4.99388179048271i</v>
      </c>
      <c r="AE43" t="str">
        <f t="shared" si="6"/>
        <v>0.99930616870218-0.0012794759240972i</v>
      </c>
      <c r="AF43" t="str">
        <f t="shared" si="7"/>
        <v>99.930616870218-0.12794759240972i</v>
      </c>
      <c r="AG43">
        <f t="shared" si="8"/>
        <v>99.930698779948</v>
      </c>
      <c r="AH43">
        <f t="shared" si="9"/>
        <v>-0.00128036358126092</v>
      </c>
      <c r="AI43">
        <f t="shared" si="10"/>
        <v>26.0145783990556</v>
      </c>
      <c r="AJ43">
        <f t="shared" si="11"/>
        <v>-0.0830997121533928</v>
      </c>
      <c r="AO43" t="str">
        <f t="shared" si="17"/>
        <v>0.9999999711+0.00017i</v>
      </c>
      <c r="AP43" t="str">
        <f t="shared" si="13"/>
        <v>0.999999999999999-0.000170000004913i</v>
      </c>
      <c r="AQ43">
        <f t="shared" si="14"/>
        <v>-0.000170000003275333</v>
      </c>
      <c r="AR43">
        <f t="shared" si="15"/>
        <v>-0.00974028270488678</v>
      </c>
    </row>
    <row r="44" spans="24:44">
      <c r="X44">
        <f t="shared" si="0"/>
        <v>0.052</v>
      </c>
      <c r="Y44">
        <f t="shared" si="16"/>
        <v>52</v>
      </c>
      <c r="Z44">
        <f t="shared" si="1"/>
        <v>326.56</v>
      </c>
      <c r="AA44" t="str">
        <f t="shared" si="2"/>
        <v>0.01+0.0032656i</v>
      </c>
      <c r="AB44" t="str">
        <f t="shared" si="3"/>
        <v>-30.6222439674179i</v>
      </c>
      <c r="AC44" t="str">
        <f t="shared" si="4"/>
        <v>0.01-15.3111219913645i</v>
      </c>
      <c r="AD44" t="str">
        <f t="shared" si="5"/>
        <v>5.10258832380525-4.99677086050004i</v>
      </c>
      <c r="AE44" t="str">
        <f t="shared" si="6"/>
        <v>0.99931825726913-0.00130460062310297i</v>
      </c>
      <c r="AF44" t="str">
        <f t="shared" si="7"/>
        <v>99.931825726913-0.130460062310297i</v>
      </c>
      <c r="AG44">
        <f t="shared" si="8"/>
        <v>99.9319108840713</v>
      </c>
      <c r="AH44">
        <f t="shared" si="9"/>
        <v>-0.00130548989020046</v>
      </c>
      <c r="AI44">
        <f t="shared" si="10"/>
        <v>26.0146837534554</v>
      </c>
      <c r="AJ44">
        <f t="shared" si="11"/>
        <v>-0.0847303295533378</v>
      </c>
      <c r="AO44" t="str">
        <f t="shared" si="17"/>
        <v>0.999999969955556+0.000173333333333333i</v>
      </c>
      <c r="AP44" t="str">
        <f t="shared" si="13"/>
        <v>0.999999999999999-0.000173333338541037i</v>
      </c>
      <c r="AQ44">
        <f t="shared" si="14"/>
        <v>-0.000173333336805136</v>
      </c>
      <c r="AR44">
        <f t="shared" si="15"/>
        <v>-0.0099312686478539</v>
      </c>
    </row>
    <row r="45" spans="24:44">
      <c r="X45">
        <f t="shared" si="0"/>
        <v>0.053</v>
      </c>
      <c r="Y45">
        <f t="shared" si="16"/>
        <v>53</v>
      </c>
      <c r="Z45">
        <f t="shared" si="1"/>
        <v>332.84</v>
      </c>
      <c r="AA45" t="str">
        <f t="shared" si="2"/>
        <v>0.01+0.0033284i</v>
      </c>
      <c r="AB45" t="str">
        <f t="shared" si="3"/>
        <v>-30.0444657793534i</v>
      </c>
      <c r="AC45" t="str">
        <f t="shared" si="4"/>
        <v>0.01-15.0222328971878i</v>
      </c>
      <c r="AD45" t="str">
        <f t="shared" si="5"/>
        <v>5.00740317196668-4.99777607866204i</v>
      </c>
      <c r="AE45" t="str">
        <f t="shared" si="6"/>
        <v>0.999330580863604-0.00132972747518109i</v>
      </c>
      <c r="AF45" t="str">
        <f t="shared" si="7"/>
        <v>99.9330580863604-0.132972747518109i</v>
      </c>
      <c r="AG45">
        <f t="shared" si="8"/>
        <v>99.9331465543013</v>
      </c>
      <c r="AH45">
        <f t="shared" si="9"/>
        <v>-0.00133061743117287</v>
      </c>
      <c r="AI45">
        <f t="shared" si="10"/>
        <v>26.014791154873</v>
      </c>
      <c r="AJ45">
        <f t="shared" si="11"/>
        <v>-0.086361017544007</v>
      </c>
      <c r="AO45" t="str">
        <f t="shared" si="17"/>
        <v>0.999999968788889+0.000176666666666667i</v>
      </c>
      <c r="AP45" t="str">
        <f t="shared" si="13"/>
        <v>0.999999999999999-0.00017666667218063i</v>
      </c>
      <c r="AQ45">
        <f t="shared" si="14"/>
        <v>-0.000176666670342642</v>
      </c>
      <c r="AR45">
        <f t="shared" si="15"/>
        <v>-0.0101222545912624</v>
      </c>
    </row>
    <row r="46" spans="24:44">
      <c r="X46">
        <f t="shared" si="0"/>
        <v>0.054</v>
      </c>
      <c r="Y46">
        <f t="shared" si="16"/>
        <v>54</v>
      </c>
      <c r="Z46">
        <f t="shared" si="1"/>
        <v>339.12</v>
      </c>
      <c r="AA46" t="str">
        <f t="shared" si="2"/>
        <v>0.01+0.0033912i</v>
      </c>
      <c r="AB46" t="str">
        <f t="shared" si="3"/>
        <v>-29.4880867834395i</v>
      </c>
      <c r="AC46" t="str">
        <f t="shared" si="4"/>
        <v>0.01-14.7440433990918i</v>
      </c>
      <c r="AD46" t="str">
        <f t="shared" si="5"/>
        <v>4.91399321409162-4.99699994009462i</v>
      </c>
      <c r="AE46" t="str">
        <f t="shared" si="6"/>
        <v>0.999343139502809-0.00135485652187834i</v>
      </c>
      <c r="AF46" t="str">
        <f t="shared" si="7"/>
        <v>99.9343139502809-0.135485652187834i</v>
      </c>
      <c r="AG46">
        <f t="shared" si="8"/>
        <v>99.9344057923759</v>
      </c>
      <c r="AH46">
        <f t="shared" si="9"/>
        <v>-0.00135574622792254</v>
      </c>
      <c r="AI46">
        <f t="shared" si="10"/>
        <v>26.0149006033834</v>
      </c>
      <c r="AJ46">
        <f t="shared" si="11"/>
        <v>-0.087991777485864</v>
      </c>
      <c r="AO46" t="str">
        <f t="shared" si="17"/>
        <v>0.9999999676+0.00018i</v>
      </c>
      <c r="AP46" t="str">
        <f t="shared" si="13"/>
        <v>0.999999999999999-0.000180000005832i</v>
      </c>
      <c r="AQ46">
        <f t="shared" si="14"/>
        <v>-0.000180000003888</v>
      </c>
      <c r="AR46">
        <f t="shared" si="15"/>
        <v>-0.0103132405351208</v>
      </c>
    </row>
    <row r="47" spans="24:44">
      <c r="X47">
        <f t="shared" si="0"/>
        <v>0.055</v>
      </c>
      <c r="Y47">
        <f t="shared" si="16"/>
        <v>55</v>
      </c>
      <c r="Z47">
        <f t="shared" si="1"/>
        <v>345.4</v>
      </c>
      <c r="AA47" t="str">
        <f t="shared" si="2"/>
        <v>0.01+0.003454i</v>
      </c>
      <c r="AB47" t="str">
        <f t="shared" si="3"/>
        <v>-28.9519397510133i</v>
      </c>
      <c r="AC47" t="str">
        <f t="shared" si="4"/>
        <v>0.01-14.4759698827446i</v>
      </c>
      <c r="AD47" t="str">
        <f t="shared" si="5"/>
        <v>4.82235684439438-4.99454115870866i</v>
      </c>
      <c r="AE47" t="str">
        <f t="shared" si="6"/>
        <v>0.999355933204281-0.00137998780474976i</v>
      </c>
      <c r="AF47" t="str">
        <f t="shared" si="7"/>
        <v>99.9355933204281-0.137998780474976i</v>
      </c>
      <c r="AG47">
        <f t="shared" si="8"/>
        <v>99.9356886000662</v>
      </c>
      <c r="AH47">
        <f t="shared" si="9"/>
        <v>-0.00138087630419702</v>
      </c>
      <c r="AI47">
        <f t="shared" si="10"/>
        <v>26.0150120990633</v>
      </c>
      <c r="AJ47">
        <f t="shared" si="11"/>
        <v>-0.08962261073955</v>
      </c>
      <c r="AO47" t="str">
        <f t="shared" si="17"/>
        <v>0.999999966388889+0.000183333333333333i</v>
      </c>
      <c r="AP47" t="str">
        <f t="shared" si="13"/>
        <v>0.999999999999999-0.00018333333949537i</v>
      </c>
      <c r="AQ47">
        <f t="shared" si="14"/>
        <v>-0.000183333337441358</v>
      </c>
      <c r="AR47">
        <f t="shared" si="15"/>
        <v>-0.0105042264794376</v>
      </c>
    </row>
    <row r="48" spans="24:44">
      <c r="X48">
        <f t="shared" si="0"/>
        <v>0.056</v>
      </c>
      <c r="Y48">
        <f t="shared" si="16"/>
        <v>56</v>
      </c>
      <c r="Z48">
        <f t="shared" si="1"/>
        <v>351.68</v>
      </c>
      <c r="AA48" t="str">
        <f t="shared" si="2"/>
        <v>0.01+0.0035168i</v>
      </c>
      <c r="AB48" t="str">
        <f t="shared" si="3"/>
        <v>-28.4349408268881i</v>
      </c>
      <c r="AC48" t="str">
        <f t="shared" si="4"/>
        <v>0.01-14.2174704205528i</v>
      </c>
      <c r="AD48" t="str">
        <f t="shared" si="5"/>
        <v>4.73248899717553-4.99049467537904i</v>
      </c>
      <c r="AE48" t="str">
        <f t="shared" si="6"/>
        <v>0.999368961985886-0.00140512136535859i</v>
      </c>
      <c r="AF48" t="str">
        <f t="shared" si="7"/>
        <v>99.9368961985886-0.140512136535859i</v>
      </c>
      <c r="AG48">
        <f t="shared" si="8"/>
        <v>99.9369949791767</v>
      </c>
      <c r="AH48">
        <f t="shared" si="9"/>
        <v>-0.00140600768374676</v>
      </c>
      <c r="AI48">
        <f t="shared" si="10"/>
        <v>26.0151256419904</v>
      </c>
      <c r="AJ48">
        <f t="shared" si="11"/>
        <v>-0.0912535186658752</v>
      </c>
      <c r="AO48" t="str">
        <f t="shared" si="17"/>
        <v>0.999999965155556+0.000186666666666667i</v>
      </c>
      <c r="AP48" t="str">
        <f t="shared" si="13"/>
        <v>0.999999999999998-0.000186666673170963i</v>
      </c>
      <c r="AQ48">
        <f t="shared" si="14"/>
        <v>-0.000186666671002864</v>
      </c>
      <c r="AR48">
        <f t="shared" si="15"/>
        <v>-0.0106952124242212</v>
      </c>
    </row>
    <row r="49" spans="24:44">
      <c r="X49">
        <f t="shared" si="0"/>
        <v>0.057</v>
      </c>
      <c r="Y49">
        <f t="shared" si="16"/>
        <v>57</v>
      </c>
      <c r="Z49">
        <f t="shared" si="1"/>
        <v>357.96</v>
      </c>
      <c r="AA49" t="str">
        <f t="shared" si="2"/>
        <v>0.01+0.0035796i</v>
      </c>
      <c r="AB49" t="str">
        <f t="shared" si="3"/>
        <v>-27.93608221589i</v>
      </c>
      <c r="AC49" t="str">
        <f t="shared" si="4"/>
        <v>0.01-13.968041114929i</v>
      </c>
      <c r="AD49" t="str">
        <f t="shared" si="5"/>
        <v>4.64438147449696-4.98495168391622i</v>
      </c>
      <c r="AE49" t="str">
        <f t="shared" si="6"/>
        <v>0.999382225865818-0.00143025724527649i</v>
      </c>
      <c r="AF49" t="str">
        <f t="shared" si="7"/>
        <v>99.9382225865818-0.143025724527649i</v>
      </c>
      <c r="AG49">
        <f t="shared" si="8"/>
        <v>99.9383249315449</v>
      </c>
      <c r="AH49">
        <f t="shared" si="9"/>
        <v>-0.00143114039032531</v>
      </c>
      <c r="AI49">
        <f t="shared" si="10"/>
        <v>26.0152412322444</v>
      </c>
      <c r="AJ49">
        <f t="shared" si="11"/>
        <v>-0.0928845026258259</v>
      </c>
      <c r="AO49" t="str">
        <f t="shared" si="17"/>
        <v>0.9999999639+0.00019i</v>
      </c>
      <c r="AP49" t="str">
        <f t="shared" si="13"/>
        <v>0.999999999999999-0.000190000006859i</v>
      </c>
      <c r="AQ49">
        <f t="shared" si="14"/>
        <v>-0.000190000004572667</v>
      </c>
      <c r="AR49">
        <f t="shared" si="15"/>
        <v>-0.0108861983694801</v>
      </c>
    </row>
    <row r="50" spans="24:44">
      <c r="X50">
        <f t="shared" si="0"/>
        <v>0.058</v>
      </c>
      <c r="Y50">
        <f t="shared" si="16"/>
        <v>58</v>
      </c>
      <c r="Z50">
        <f t="shared" si="1"/>
        <v>364.24</v>
      </c>
      <c r="AA50" t="str">
        <f t="shared" si="2"/>
        <v>0.01+0.0036424i</v>
      </c>
      <c r="AB50" t="str">
        <f t="shared" si="3"/>
        <v>-27.4544256259609i</v>
      </c>
      <c r="AC50" t="str">
        <f t="shared" si="4"/>
        <v>0.01-13.7272128198441i</v>
      </c>
      <c r="AD50" t="str">
        <f t="shared" si="5"/>
        <v>4.55802325406434-4.97799967245658i</v>
      </c>
      <c r="AE50" t="str">
        <f t="shared" si="6"/>
        <v>0.9993957248626-0.00145539548608403i</v>
      </c>
      <c r="AF50" t="str">
        <f t="shared" si="7"/>
        <v>99.93957248626-0.145539548608403i</v>
      </c>
      <c r="AG50">
        <f t="shared" si="8"/>
        <v>99.9396784590416</v>
      </c>
      <c r="AH50">
        <f t="shared" si="9"/>
        <v>-0.00145627444768968</v>
      </c>
      <c r="AI50">
        <f t="shared" si="10"/>
        <v>26.015358869906</v>
      </c>
      <c r="AJ50">
        <f t="shared" si="11"/>
        <v>-0.0945155639805863</v>
      </c>
      <c r="AO50" t="str">
        <f t="shared" si="17"/>
        <v>0.999999962622222+0.000193333333333333i</v>
      </c>
      <c r="AP50" t="str">
        <f t="shared" si="13"/>
        <v>0.999999999999999-0.000193333340559703i</v>
      </c>
      <c r="AQ50">
        <f t="shared" si="14"/>
        <v>-0.000193333338150913</v>
      </c>
      <c r="AR50">
        <f t="shared" si="15"/>
        <v>-0.0110771843152229</v>
      </c>
    </row>
    <row r="51" spans="24:44">
      <c r="X51">
        <f t="shared" si="0"/>
        <v>0.059</v>
      </c>
      <c r="Y51">
        <f t="shared" si="16"/>
        <v>59</v>
      </c>
      <c r="Z51">
        <f t="shared" si="1"/>
        <v>370.52</v>
      </c>
      <c r="AA51" t="str">
        <f t="shared" si="2"/>
        <v>0.01+0.0037052i</v>
      </c>
      <c r="AB51" t="str">
        <f t="shared" si="3"/>
        <v>-26.9890963780633i</v>
      </c>
      <c r="AC51" t="str">
        <f t="shared" si="4"/>
        <v>0.01-13.4945481957789i</v>
      </c>
      <c r="AD51" t="str">
        <f t="shared" si="5"/>
        <v>4.47340077770443-4.96972247809299i</v>
      </c>
      <c r="AE51" t="str">
        <f t="shared" si="6"/>
        <v>0.999409458995083-0.00148053612936994i</v>
      </c>
      <c r="AF51" t="str">
        <f t="shared" si="7"/>
        <v>99.9409458995083-0.148053612936994i</v>
      </c>
      <c r="AG51">
        <f t="shared" si="8"/>
        <v>99.9410555635708</v>
      </c>
      <c r="AH51">
        <f t="shared" si="9"/>
        <v>-0.00148140987959947</v>
      </c>
      <c r="AI51">
        <f t="shared" si="10"/>
        <v>26.0154785550574</v>
      </c>
      <c r="AJ51">
        <f t="shared" si="11"/>
        <v>-0.096146704091491</v>
      </c>
      <c r="AO51" t="str">
        <f t="shared" si="17"/>
        <v>0.999999961322222+0.000196666666666667i</v>
      </c>
      <c r="AP51" t="str">
        <f t="shared" si="13"/>
        <v>0.999999999999999-0.000196666674273297i</v>
      </c>
      <c r="AQ51">
        <f t="shared" si="14"/>
        <v>-0.000196666671737754</v>
      </c>
      <c r="AR51">
        <f t="shared" si="15"/>
        <v>-0.0112681702614581</v>
      </c>
    </row>
    <row r="52" spans="24:44">
      <c r="X52">
        <f t="shared" si="0"/>
        <v>0.06</v>
      </c>
      <c r="Y52">
        <f t="shared" si="16"/>
        <v>60</v>
      </c>
      <c r="Z52">
        <f t="shared" si="1"/>
        <v>376.8</v>
      </c>
      <c r="AA52" t="str">
        <f t="shared" si="2"/>
        <v>0.01+0.003768i</v>
      </c>
      <c r="AB52" t="str">
        <f t="shared" si="3"/>
        <v>-26.5392781050955i</v>
      </c>
      <c r="AC52" t="str">
        <f t="shared" si="4"/>
        <v>0.01-13.2696390591826i</v>
      </c>
      <c r="AD52" t="str">
        <f t="shared" si="5"/>
        <v>4.39049822094301-4.96020035275425i</v>
      </c>
      <c r="AE52" t="str">
        <f t="shared" si="6"/>
        <v>0.999423428282452-0.00150567921673228i</v>
      </c>
      <c r="AF52" t="str">
        <f t="shared" si="7"/>
        <v>99.9423428282452-0.150567921673228i</v>
      </c>
      <c r="AG52">
        <f t="shared" si="8"/>
        <v>99.9424562470702</v>
      </c>
      <c r="AH52">
        <f t="shared" si="9"/>
        <v>-0.00150654670981799</v>
      </c>
      <c r="AI52">
        <f t="shared" si="10"/>
        <v>26.0156002877825</v>
      </c>
      <c r="AJ52">
        <f t="shared" si="11"/>
        <v>-0.0977779243200849</v>
      </c>
      <c r="AO52" t="str">
        <f t="shared" si="17"/>
        <v>0.99999996+0.0002i</v>
      </c>
      <c r="AP52" t="str">
        <f t="shared" si="13"/>
        <v>0.999999999999998-0.000200000008i</v>
      </c>
      <c r="AQ52">
        <f t="shared" si="14"/>
        <v>-0.000200000005333333</v>
      </c>
      <c r="AR52">
        <f t="shared" si="15"/>
        <v>-0.011459156208194</v>
      </c>
    </row>
    <row r="53" spans="24:44">
      <c r="X53">
        <f t="shared" si="0"/>
        <v>0.061</v>
      </c>
      <c r="Y53">
        <f t="shared" si="16"/>
        <v>61</v>
      </c>
      <c r="Z53">
        <f t="shared" si="1"/>
        <v>383.08</v>
      </c>
      <c r="AA53" t="str">
        <f t="shared" si="2"/>
        <v>0.01+0.0038308i</v>
      </c>
      <c r="AB53" t="str">
        <f t="shared" si="3"/>
        <v>-26.1042079722251i</v>
      </c>
      <c r="AC53" t="str">
        <f t="shared" si="4"/>
        <v>0.01-13.0521039926386i</v>
      </c>
      <c r="AD53" t="str">
        <f t="shared" si="5"/>
        <v>4.30929774427735-4.94951003852606i</v>
      </c>
      <c r="AE53" t="str">
        <f t="shared" si="6"/>
        <v>0.999437632744213-0.00153082478977769i</v>
      </c>
      <c r="AF53" t="str">
        <f t="shared" si="7"/>
        <v>99.9437632744213-0.153082478977769i</v>
      </c>
      <c r="AG53">
        <f t="shared" si="8"/>
        <v>99.9438805115097</v>
      </c>
      <c r="AH53">
        <f t="shared" si="9"/>
        <v>-0.00153168496211137</v>
      </c>
      <c r="AI53">
        <f t="shared" si="10"/>
        <v>26.0157240681662</v>
      </c>
      <c r="AJ53">
        <f t="shared" si="11"/>
        <v>-0.0994092260280763</v>
      </c>
      <c r="AO53" t="str">
        <f t="shared" si="17"/>
        <v>0.999999958655556+0.000203333333333333i</v>
      </c>
      <c r="AP53" t="str">
        <f t="shared" si="13"/>
        <v>0.999999999999998-0.000203333341740037i</v>
      </c>
      <c r="AQ53">
        <f t="shared" si="14"/>
        <v>-0.000203333338937803</v>
      </c>
      <c r="AR53">
        <f t="shared" si="15"/>
        <v>-0.0116501421554392</v>
      </c>
    </row>
    <row r="54" spans="24:44">
      <c r="X54">
        <f t="shared" si="0"/>
        <v>0.062</v>
      </c>
      <c r="Y54">
        <f t="shared" si="16"/>
        <v>62</v>
      </c>
      <c r="Z54">
        <f t="shared" si="1"/>
        <v>389.36</v>
      </c>
      <c r="AA54" t="str">
        <f t="shared" si="2"/>
        <v>0.01+0.0038936i</v>
      </c>
      <c r="AB54" t="str">
        <f t="shared" si="3"/>
        <v>-25.6831723597699i</v>
      </c>
      <c r="AC54" t="str">
        <f t="shared" si="4"/>
        <v>0.01-12.8415861863057i</v>
      </c>
      <c r="AD54" t="str">
        <f t="shared" si="5"/>
        <v>4.22977972681072-4.93772485077583i</v>
      </c>
      <c r="AE54" t="str">
        <f t="shared" si="6"/>
        <v>0.999452072400209-0.0015559728901227i</v>
      </c>
      <c r="AF54" t="str">
        <f t="shared" si="7"/>
        <v>99.9452072400209-0.15559728901227i</v>
      </c>
      <c r="AG54">
        <f t="shared" si="8"/>
        <v>99.9453283588937</v>
      </c>
      <c r="AH54">
        <f t="shared" si="9"/>
        <v>-0.00155682466024982</v>
      </c>
      <c r="AI54">
        <f t="shared" si="10"/>
        <v>26.0158498962954</v>
      </c>
      <c r="AJ54">
        <f t="shared" si="11"/>
        <v>-0.101040610577405</v>
      </c>
      <c r="AO54" t="str">
        <f t="shared" si="17"/>
        <v>0.999999957288889+0.000206666666666667i</v>
      </c>
      <c r="AP54" t="str">
        <f t="shared" si="13"/>
        <v>0.999999999999998-0.00020666667549363i</v>
      </c>
      <c r="AQ54">
        <f t="shared" si="14"/>
        <v>-0.000206666672551309</v>
      </c>
      <c r="AR54">
        <f t="shared" si="15"/>
        <v>-0.0118411281032022</v>
      </c>
    </row>
    <row r="55" spans="24:44">
      <c r="X55">
        <f t="shared" si="0"/>
        <v>0.063</v>
      </c>
      <c r="Y55">
        <f t="shared" si="16"/>
        <v>63</v>
      </c>
      <c r="Z55">
        <f t="shared" si="1"/>
        <v>395.64</v>
      </c>
      <c r="AA55" t="str">
        <f t="shared" si="2"/>
        <v>0.01+0.0039564i</v>
      </c>
      <c r="AB55" t="str">
        <f t="shared" si="3"/>
        <v>-25.2755029572338i</v>
      </c>
      <c r="AC55" t="str">
        <f t="shared" si="4"/>
        <v>0.01-12.6377514849358i</v>
      </c>
      <c r="AD55" t="str">
        <f t="shared" si="5"/>
        <v>4.15192298296783-4.92491476760899i</v>
      </c>
      <c r="AE55" t="str">
        <f t="shared" si="6"/>
        <v>0.999466747270609-0.00158112355939264i</v>
      </c>
      <c r="AF55" t="str">
        <f t="shared" si="7"/>
        <v>99.9466747270609-0.158112355939264i</v>
      </c>
      <c r="AG55">
        <f t="shared" si="8"/>
        <v>99.946799791259</v>
      </c>
      <c r="AH55">
        <f t="shared" si="9"/>
        <v>-0.00158196582800636</v>
      </c>
      <c r="AI55">
        <f t="shared" si="10"/>
        <v>26.0159777722578</v>
      </c>
      <c r="AJ55">
        <f t="shared" si="11"/>
        <v>-0.102672079330175</v>
      </c>
      <c r="AO55" t="str">
        <f t="shared" si="17"/>
        <v>0.9999999559+0.00021i</v>
      </c>
      <c r="AP55" t="str">
        <f t="shared" si="13"/>
        <v>0.999999999999998-0.000210000009261i</v>
      </c>
      <c r="AQ55">
        <f t="shared" si="14"/>
        <v>-0.000210000006174</v>
      </c>
      <c r="AR55">
        <f t="shared" si="15"/>
        <v>-0.0120321140514914</v>
      </c>
    </row>
    <row r="56" spans="24:44">
      <c r="X56">
        <f t="shared" si="0"/>
        <v>0.064</v>
      </c>
      <c r="Y56">
        <f t="shared" si="16"/>
        <v>64</v>
      </c>
      <c r="Z56">
        <f t="shared" si="1"/>
        <v>401.92</v>
      </c>
      <c r="AA56" t="str">
        <f t="shared" si="2"/>
        <v>0.01+0.0040192i</v>
      </c>
      <c r="AB56" t="str">
        <f t="shared" si="3"/>
        <v>-24.8805732235271i</v>
      </c>
      <c r="AC56" t="str">
        <f t="shared" si="4"/>
        <v>0.01-12.4402866179837i</v>
      </c>
      <c r="AD56" t="str">
        <f t="shared" si="5"/>
        <v>4.07570496304815-4.91114652433744i</v>
      </c>
      <c r="AE56" t="str">
        <f t="shared" si="6"/>
        <v>0.99948165737591-0.00160627683922231i</v>
      </c>
      <c r="AF56" t="str">
        <f t="shared" si="7"/>
        <v>99.948165737591-0.160627683922231i</v>
      </c>
      <c r="AG56">
        <f t="shared" si="8"/>
        <v>99.948294810676</v>
      </c>
      <c r="AH56">
        <f t="shared" si="9"/>
        <v>-0.0016071084891575</v>
      </c>
      <c r="AI56">
        <f t="shared" si="10"/>
        <v>26.016107696143</v>
      </c>
      <c r="AJ56">
        <f t="shared" si="11"/>
        <v>-0.104303633648686</v>
      </c>
      <c r="AO56" t="str">
        <f t="shared" si="17"/>
        <v>0.999999954488889+0.000213333333333333i</v>
      </c>
      <c r="AP56" t="str">
        <f t="shared" si="13"/>
        <v>0.999999999999998-0.00021333334304237i</v>
      </c>
      <c r="AQ56">
        <f t="shared" si="14"/>
        <v>-0.000213333339806024</v>
      </c>
      <c r="AR56">
        <f t="shared" si="15"/>
        <v>-0.0122231000003154</v>
      </c>
    </row>
    <row r="57" spans="24:44">
      <c r="X57">
        <f t="shared" si="0"/>
        <v>0.065</v>
      </c>
      <c r="Y57">
        <f t="shared" si="16"/>
        <v>65</v>
      </c>
      <c r="Z57">
        <f t="shared" si="1"/>
        <v>408.2</v>
      </c>
      <c r="AA57" t="str">
        <f t="shared" si="2"/>
        <v>0.01+0.004082i</v>
      </c>
      <c r="AB57" t="str">
        <f t="shared" si="3"/>
        <v>-24.4977951739343i</v>
      </c>
      <c r="AC57" t="str">
        <f t="shared" si="4"/>
        <v>0.01-12.2488975930916i</v>
      </c>
      <c r="AD57" t="str">
        <f t="shared" si="5"/>
        <v>4.00110193839677-4.89648371178291i</v>
      </c>
      <c r="AE57" t="str">
        <f t="shared" si="6"/>
        <v>0.999496802736942-0.00163143277125598i</v>
      </c>
      <c r="AF57" t="str">
        <f t="shared" si="7"/>
        <v>99.9496802736942-0.163143277125598i</v>
      </c>
      <c r="AG57">
        <f t="shared" si="8"/>
        <v>99.9498134192484</v>
      </c>
      <c r="AH57">
        <f t="shared" si="9"/>
        <v>-0.00163225266748303</v>
      </c>
      <c r="AI57">
        <f t="shared" si="10"/>
        <v>26.0162396680419</v>
      </c>
      <c r="AJ57">
        <f t="shared" si="11"/>
        <v>-0.105935274895431</v>
      </c>
      <c r="AO57" t="str">
        <f t="shared" si="17"/>
        <v>0.999999953055556+0.000216666666666667i</v>
      </c>
      <c r="AP57" t="str">
        <f t="shared" si="13"/>
        <v>0.999999999999997-0.000216666676837963i</v>
      </c>
      <c r="AQ57">
        <f t="shared" si="14"/>
        <v>-0.000216666673447531</v>
      </c>
      <c r="AR57">
        <f t="shared" si="15"/>
        <v>-0.0124140859496828</v>
      </c>
    </row>
    <row r="58" spans="24:44">
      <c r="X58">
        <f t="shared" si="0"/>
        <v>0.066</v>
      </c>
      <c r="Y58">
        <f t="shared" si="16"/>
        <v>66</v>
      </c>
      <c r="Z58">
        <f t="shared" si="1"/>
        <v>414.48</v>
      </c>
      <c r="AA58" t="str">
        <f t="shared" si="2"/>
        <v>0.01+0.0041448i</v>
      </c>
      <c r="AB58" t="str">
        <f t="shared" si="3"/>
        <v>-24.1266164591778i</v>
      </c>
      <c r="AC58" t="str">
        <f t="shared" si="4"/>
        <v>0.01-12.0633082356205i</v>
      </c>
      <c r="AD58" t="str">
        <f t="shared" si="5"/>
        <v>3.92808917198573-4.88098687737186i</v>
      </c>
      <c r="AE58" t="str">
        <f t="shared" si="6"/>
        <v>0.999512183374861-0.00165659139714882i</v>
      </c>
      <c r="AF58" t="str">
        <f t="shared" si="7"/>
        <v>99.9512183374861-0.165659139714882i</v>
      </c>
      <c r="AG58">
        <f t="shared" si="8"/>
        <v>99.951355619113</v>
      </c>
      <c r="AH58">
        <f t="shared" si="9"/>
        <v>-0.00165739838676745</v>
      </c>
      <c r="AI58">
        <f t="shared" si="10"/>
        <v>26.0163736880467</v>
      </c>
      <c r="AJ58">
        <f t="shared" si="11"/>
        <v>-0.107567004433168</v>
      </c>
      <c r="AO58" t="str">
        <f t="shared" si="17"/>
        <v>0.9999999516+0.00022i</v>
      </c>
      <c r="AP58" t="str">
        <f t="shared" si="13"/>
        <v>0.999999999999998-0.000220000010648i</v>
      </c>
      <c r="AQ58">
        <f t="shared" si="14"/>
        <v>-0.000220000007098667</v>
      </c>
      <c r="AR58">
        <f t="shared" si="15"/>
        <v>-0.0126050718996018</v>
      </c>
    </row>
    <row r="59" spans="24:44">
      <c r="X59">
        <f t="shared" si="0"/>
        <v>0.067</v>
      </c>
      <c r="Y59">
        <f t="shared" si="16"/>
        <v>67</v>
      </c>
      <c r="Z59">
        <f t="shared" si="1"/>
        <v>420.76</v>
      </c>
      <c r="AA59" t="str">
        <f t="shared" si="2"/>
        <v>0.01+0.0042076i</v>
      </c>
      <c r="AB59" t="str">
        <f t="shared" si="3"/>
        <v>-23.7665177060557i</v>
      </c>
      <c r="AC59" t="str">
        <f t="shared" si="4"/>
        <v>0.01-11.8832588589695i</v>
      </c>
      <c r="AD59" t="str">
        <f t="shared" si="5"/>
        <v>3.85664107520038-4.86471362810106i</v>
      </c>
      <c r="AE59" t="str">
        <f t="shared" si="6"/>
        <v>0.999527799311156-0.00168175275856479i</v>
      </c>
      <c r="AF59" t="str">
        <f t="shared" si="7"/>
        <v>99.9527799311156-0.168175275856479i</v>
      </c>
      <c r="AG59">
        <f t="shared" si="8"/>
        <v>99.9529214124401</v>
      </c>
      <c r="AH59">
        <f t="shared" si="9"/>
        <v>-0.00168254567079769</v>
      </c>
      <c r="AI59">
        <f t="shared" si="10"/>
        <v>26.0165097562514</v>
      </c>
      <c r="AJ59">
        <f t="shared" si="11"/>
        <v>-0.109198823624797</v>
      </c>
      <c r="AO59" t="str">
        <f t="shared" si="17"/>
        <v>0.999999950122222+0.000223333333333333i</v>
      </c>
      <c r="AP59" t="str">
        <f t="shared" si="13"/>
        <v>0.999999999999998-0.000223333344472703i</v>
      </c>
      <c r="AQ59">
        <f t="shared" si="14"/>
        <v>-0.00022333334075958</v>
      </c>
      <c r="AR59">
        <f t="shared" si="15"/>
        <v>-0.0127960578500809</v>
      </c>
    </row>
    <row r="60" spans="24:44">
      <c r="X60">
        <f t="shared" si="0"/>
        <v>0.068</v>
      </c>
      <c r="Y60">
        <f t="shared" si="16"/>
        <v>68</v>
      </c>
      <c r="Z60">
        <f t="shared" si="1"/>
        <v>427.04</v>
      </c>
      <c r="AA60" t="str">
        <f t="shared" si="2"/>
        <v>0.01+0.0042704i</v>
      </c>
      <c r="AB60" t="str">
        <f t="shared" si="3"/>
        <v>-23.4170100927314i</v>
      </c>
      <c r="AC60" t="str">
        <f t="shared" si="4"/>
        <v>0.01-11.7085050522199i</v>
      </c>
      <c r="AD60" t="str">
        <f t="shared" si="5"/>
        <v>3.78673135162022-4.84771873456462i</v>
      </c>
      <c r="AE60" t="str">
        <f t="shared" si="6"/>
        <v>0.999543650567644-0.00170691689717817i</v>
      </c>
      <c r="AF60" t="str">
        <f t="shared" si="7"/>
        <v>99.9543650567644-0.170691689717817i</v>
      </c>
      <c r="AG60">
        <f t="shared" si="8"/>
        <v>99.9545108014334</v>
      </c>
      <c r="AH60">
        <f t="shared" si="9"/>
        <v>-0.00170769454336458</v>
      </c>
      <c r="AI60">
        <f t="shared" si="10"/>
        <v>26.0166478727509</v>
      </c>
      <c r="AJ60">
        <f t="shared" si="11"/>
        <v>-0.11083073383344</v>
      </c>
      <c r="AO60" t="str">
        <f t="shared" si="17"/>
        <v>0.999999948622222+0.000226666666666667i</v>
      </c>
      <c r="AP60" t="str">
        <f t="shared" si="13"/>
        <v>0.999999999999998-0.000226666678312297i</v>
      </c>
      <c r="AQ60">
        <f t="shared" si="14"/>
        <v>-0.00022666667443042</v>
      </c>
      <c r="AR60">
        <f t="shared" si="15"/>
        <v>-0.012987043801129</v>
      </c>
    </row>
    <row r="61" spans="24:44">
      <c r="X61">
        <f t="shared" si="0"/>
        <v>0.069</v>
      </c>
      <c r="Y61">
        <f t="shared" si="16"/>
        <v>69</v>
      </c>
      <c r="Z61">
        <f t="shared" si="1"/>
        <v>433.32</v>
      </c>
      <c r="AA61" t="str">
        <f t="shared" si="2"/>
        <v>0.01+0.0043332i</v>
      </c>
      <c r="AB61" t="str">
        <f t="shared" si="3"/>
        <v>-23.0776331348657i</v>
      </c>
      <c r="AC61" t="str">
        <f t="shared" si="4"/>
        <v>0.01-11.5388165732023i</v>
      </c>
      <c r="AD61" t="str">
        <f t="shared" si="5"/>
        <v>3.71833312857151-4.83005423533834i</v>
      </c>
      <c r="AE61" t="str">
        <f t="shared" si="6"/>
        <v>0.99955973716647-0.00173208385467404i</v>
      </c>
      <c r="AF61" t="str">
        <f t="shared" si="7"/>
        <v>99.955973716647-0.173208385467404i</v>
      </c>
      <c r="AG61">
        <f t="shared" si="8"/>
        <v>99.9561237883294</v>
      </c>
      <c r="AH61">
        <f t="shared" si="9"/>
        <v>-0.00173284502826321</v>
      </c>
      <c r="AI61">
        <f t="shared" si="10"/>
        <v>26.0167880376421</v>
      </c>
      <c r="AJ61">
        <f t="shared" si="11"/>
        <v>-0.112462736422464</v>
      </c>
      <c r="AO61" t="str">
        <f t="shared" si="17"/>
        <v>0.9999999471+0.00023i</v>
      </c>
      <c r="AP61" t="str">
        <f t="shared" si="13"/>
        <v>0.999999999999997-0.000230000012167i</v>
      </c>
      <c r="AQ61">
        <f t="shared" si="14"/>
        <v>-0.000230000008111333</v>
      </c>
      <c r="AR61">
        <f t="shared" si="15"/>
        <v>-0.0131780297527541</v>
      </c>
    </row>
    <row r="62" spans="24:44">
      <c r="X62">
        <f t="shared" si="0"/>
        <v>0.07</v>
      </c>
      <c r="Y62">
        <f t="shared" si="16"/>
        <v>70</v>
      </c>
      <c r="Z62">
        <f t="shared" si="1"/>
        <v>439.6</v>
      </c>
      <c r="AA62" t="str">
        <f t="shared" si="2"/>
        <v>0.01+0.004396i</v>
      </c>
      <c r="AB62" t="str">
        <f t="shared" si="3"/>
        <v>-22.7479526615105i</v>
      </c>
      <c r="AC62" t="str">
        <f t="shared" si="4"/>
        <v>0.01-11.3739763364422i</v>
      </c>
      <c r="AD62" t="str">
        <f t="shared" si="5"/>
        <v>3.65141907721072-4.81176954110883i</v>
      </c>
      <c r="AE62" t="str">
        <f t="shared" si="6"/>
        <v>0.999576059130112-0.00175725367274732i</v>
      </c>
      <c r="AF62" t="str">
        <f t="shared" si="7"/>
        <v>99.9576059130112-0.175725367274732i</v>
      </c>
      <c r="AG62">
        <f t="shared" si="8"/>
        <v>99.9577603753983</v>
      </c>
      <c r="AH62">
        <f t="shared" si="9"/>
        <v>-0.0017579971492919</v>
      </c>
      <c r="AI62">
        <f t="shared" si="10"/>
        <v>26.0169302510228</v>
      </c>
      <c r="AJ62">
        <f t="shared" si="11"/>
        <v>-0.114094832755421</v>
      </c>
      <c r="AO62" t="str">
        <f t="shared" si="17"/>
        <v>0.999999945555556+0.000233333333333333i</v>
      </c>
      <c r="AP62" t="str">
        <f t="shared" si="13"/>
        <v>0.999999999999996-0.000233333346037036i</v>
      </c>
      <c r="AQ62">
        <f t="shared" si="14"/>
        <v>-0.000233333341802468</v>
      </c>
      <c r="AR62">
        <f t="shared" si="15"/>
        <v>-0.0133690157049649</v>
      </c>
    </row>
    <row r="63" spans="24:44">
      <c r="X63">
        <f t="shared" si="0"/>
        <v>0.071</v>
      </c>
      <c r="Y63">
        <f t="shared" si="16"/>
        <v>71</v>
      </c>
      <c r="Z63">
        <f t="shared" si="1"/>
        <v>445.88</v>
      </c>
      <c r="AA63" t="str">
        <f t="shared" si="2"/>
        <v>0.01+0.0044588i</v>
      </c>
      <c r="AB63" t="str">
        <f t="shared" si="3"/>
        <v>-22.4275589620526i</v>
      </c>
      <c r="AC63" t="str">
        <f t="shared" si="4"/>
        <v>0.01-11.2137794866332i</v>
      </c>
      <c r="AD63" t="str">
        <f t="shared" si="5"/>
        <v>3.58596152187697-4.79291153802259i</v>
      </c>
      <c r="AE63" t="str">
        <f t="shared" si="6"/>
        <v>0.999592616481376-0.00178242639310385i</v>
      </c>
      <c r="AF63" t="str">
        <f t="shared" si="7"/>
        <v>99.9592616481376-0.178242639310385i</v>
      </c>
      <c r="AG63">
        <f t="shared" si="8"/>
        <v>99.9594205649438</v>
      </c>
      <c r="AH63">
        <f t="shared" si="9"/>
        <v>-0.00178315093025315</v>
      </c>
      <c r="AI63">
        <f t="shared" si="10"/>
        <v>26.0170745129927</v>
      </c>
      <c r="AJ63">
        <f t="shared" si="11"/>
        <v>-0.115727024196102</v>
      </c>
      <c r="AO63" t="str">
        <f t="shared" si="17"/>
        <v>0.999999943988889+0.000236666666666667i</v>
      </c>
      <c r="AP63" t="str">
        <f t="shared" si="13"/>
        <v>0.999999999999997-0.00023666667992263i</v>
      </c>
      <c r="AQ63">
        <f t="shared" si="14"/>
        <v>-0.000236666675503976</v>
      </c>
      <c r="AR63">
        <f t="shared" si="15"/>
        <v>-0.01356000165777</v>
      </c>
    </row>
    <row r="64" spans="24:44">
      <c r="X64">
        <f t="shared" si="0"/>
        <v>0.072</v>
      </c>
      <c r="Y64">
        <f t="shared" si="16"/>
        <v>72</v>
      </c>
      <c r="Z64">
        <f t="shared" si="1"/>
        <v>452.16</v>
      </c>
      <c r="AA64" t="str">
        <f t="shared" si="2"/>
        <v>0.01+0.0045216i</v>
      </c>
      <c r="AB64" t="str">
        <f t="shared" si="3"/>
        <v>-22.1160650875796i</v>
      </c>
      <c r="AC64" t="str">
        <f t="shared" si="4"/>
        <v>0.01-11.0580325493188i</v>
      </c>
      <c r="AD64" t="str">
        <f t="shared" si="5"/>
        <v>3.52193253942534-4.77352468980479i</v>
      </c>
      <c r="AE64" t="str">
        <f t="shared" si="6"/>
        <v>0.9996094092434-0.00180760205746019i</v>
      </c>
      <c r="AF64" t="str">
        <f t="shared" si="7"/>
        <v>99.96094092434-0.180760205746019i</v>
      </c>
      <c r="AG64">
        <f t="shared" si="8"/>
        <v>99.9611043593025</v>
      </c>
      <c r="AH64">
        <f t="shared" si="9"/>
        <v>-0.00180830639495335</v>
      </c>
      <c r="AI64">
        <f t="shared" si="10"/>
        <v>26.0172208236527</v>
      </c>
      <c r="AJ64">
        <f t="shared" si="11"/>
        <v>-0.117359312108521</v>
      </c>
      <c r="AO64" t="str">
        <f t="shared" si="17"/>
        <v>0.9999999424+0.00024i</v>
      </c>
      <c r="AP64" t="str">
        <f t="shared" si="13"/>
        <v>0.999999999999997-0.000240000013824i</v>
      </c>
      <c r="AQ64">
        <f t="shared" si="14"/>
        <v>-0.000240000009216</v>
      </c>
      <c r="AR64">
        <f t="shared" si="15"/>
        <v>-0.0137509876111777</v>
      </c>
    </row>
    <row r="65" spans="24:44">
      <c r="X65">
        <f t="shared" si="0"/>
        <v>0.073</v>
      </c>
      <c r="Y65">
        <f t="shared" si="16"/>
        <v>73</v>
      </c>
      <c r="Z65">
        <f t="shared" si="1"/>
        <v>458.44</v>
      </c>
      <c r="AA65" t="str">
        <f t="shared" si="2"/>
        <v>0.01+0.0045844i</v>
      </c>
      <c r="AB65" t="str">
        <f t="shared" si="3"/>
        <v>-21.8131052918593i</v>
      </c>
      <c r="AC65" t="str">
        <f t="shared" si="4"/>
        <v>0.01-10.906552651383i</v>
      </c>
      <c r="AD65" t="str">
        <f t="shared" si="5"/>
        <v>3.45930404922635-4.75365113826883i</v>
      </c>
      <c r="AE65" t="str">
        <f t="shared" si="6"/>
        <v>0.999626437439649-0.00183278070754343i</v>
      </c>
      <c r="AF65" t="str">
        <f t="shared" si="7"/>
        <v>99.9626437439649-0.183278070754343i</v>
      </c>
      <c r="AG65">
        <f t="shared" si="8"/>
        <v>99.9628117608447</v>
      </c>
      <c r="AH65">
        <f t="shared" si="9"/>
        <v>-0.0018334635672025</v>
      </c>
      <c r="AI65">
        <f t="shared" si="10"/>
        <v>26.0173691831052</v>
      </c>
      <c r="AJ65">
        <f t="shared" si="11"/>
        <v>-0.1189916978569</v>
      </c>
      <c r="AO65" t="str">
        <f t="shared" si="17"/>
        <v>0.999999940788889+0.000243333333333333i</v>
      </c>
      <c r="AP65" t="str">
        <f t="shared" si="13"/>
        <v>0.999999999999996-0.00024333334774137i</v>
      </c>
      <c r="AQ65">
        <f t="shared" si="14"/>
        <v>-0.000243333342938691</v>
      </c>
      <c r="AR65">
        <f t="shared" si="15"/>
        <v>-0.0139419735651965</v>
      </c>
    </row>
    <row r="66" spans="24:44">
      <c r="X66">
        <f t="shared" si="0"/>
        <v>0.074</v>
      </c>
      <c r="Y66">
        <f t="shared" si="16"/>
        <v>74</v>
      </c>
      <c r="Z66">
        <f t="shared" si="1"/>
        <v>464.72</v>
      </c>
      <c r="AA66" t="str">
        <f t="shared" si="2"/>
        <v>0.01+0.0046472i</v>
      </c>
      <c r="AB66" t="str">
        <f t="shared" si="3"/>
        <v>-21.5183335987261i</v>
      </c>
      <c r="AC66" t="str">
        <f t="shared" si="4"/>
        <v>0.01-10.7591668047426i</v>
      </c>
      <c r="AD66" t="str">
        <f t="shared" si="5"/>
        <v>3.39804789448615-4.73333080189895i</v>
      </c>
      <c r="AE66" t="str">
        <f t="shared" si="6"/>
        <v>0.999643701093921-0.0018579623850923i</v>
      </c>
      <c r="AF66" t="str">
        <f t="shared" si="7"/>
        <v>99.9643701093921-0.18579623850923i</v>
      </c>
      <c r="AG66">
        <f t="shared" si="8"/>
        <v>99.9645427719738</v>
      </c>
      <c r="AH66">
        <f t="shared" si="9"/>
        <v>-0.00185862247081523</v>
      </c>
      <c r="AI66">
        <f t="shared" si="10"/>
        <v>26.0175195914539</v>
      </c>
      <c r="AJ66">
        <f t="shared" si="11"/>
        <v>-0.120624182805725</v>
      </c>
      <c r="AO66" t="str">
        <f t="shared" si="17"/>
        <v>0.999999939155556+0.000246666666666667i</v>
      </c>
      <c r="AP66" t="str">
        <f t="shared" si="13"/>
        <v>0.999999999999996-0.000246666681674963i</v>
      </c>
      <c r="AQ66">
        <f t="shared" si="14"/>
        <v>-0.000246666676672198</v>
      </c>
      <c r="AR66">
        <f t="shared" si="15"/>
        <v>-0.014132959519835</v>
      </c>
    </row>
    <row r="67" spans="24:44">
      <c r="X67">
        <f t="shared" ref="X67:X130" si="18">Y67/1000</f>
        <v>0.075</v>
      </c>
      <c r="Y67">
        <f t="shared" si="16"/>
        <v>75</v>
      </c>
      <c r="Z67">
        <f t="shared" ref="Z67:Z130" si="19">6.28*Y67</f>
        <v>471</v>
      </c>
      <c r="AA67" t="str">
        <f t="shared" ref="AA67:AA130" si="20">COMPLEX(Q$11,Q$3*Z67)</f>
        <v>0.01+0.00471i</v>
      </c>
      <c r="AB67" t="str">
        <f t="shared" ref="AB67:AB130" si="21">COMPLEX(Q$8,-1/(Q$6*Z67))</f>
        <v>-21.2314224840764i</v>
      </c>
      <c r="AC67" t="str">
        <f t="shared" ref="AC67:AC130" si="22">COMPLEX(Q$9,-1/(Q$7*Z67))</f>
        <v>0.01-10.6157112473461i</v>
      </c>
      <c r="AD67" t="str">
        <f t="shared" ref="AD67:AD130" si="23">IMDIV(1,IMSUM(IMDIV(1,AB67),IMDIV(1,AC67),1/Q$5))</f>
        <v>3.33813591551317-4.71260147224345i</v>
      </c>
      <c r="AE67" t="str">
        <f t="shared" ref="AE67:AE130" si="24">IMDIV(AD67,IMSUM(AA67,AD67))</f>
        <v>0.999661200230344-0.00188314713185626i</v>
      </c>
      <c r="AF67" t="str">
        <f t="shared" ref="AF67:AF130" si="25">IMPRODUCT(U$1,AE67)</f>
        <v>99.9661200230344-0.188314713185626i</v>
      </c>
      <c r="AG67">
        <f t="shared" ref="AG67:AG130" si="26">IMABS(AF67)</f>
        <v>99.9662973951267</v>
      </c>
      <c r="AH67">
        <f t="shared" ref="AH67:AH130" si="27">IMARGUMENT(AF67)</f>
        <v>-0.00188378312960975</v>
      </c>
      <c r="AI67">
        <f t="shared" ref="AI67:AI130" si="28">20*LOG(AG67)+D$26+D$27</f>
        <v>26.0176720488042</v>
      </c>
      <c r="AJ67">
        <f t="shared" ref="AJ67:AJ130" si="29">DEGREES(AH67)+AR67</f>
        <v>-0.122256768319686</v>
      </c>
      <c r="AO67" t="str">
        <f t="shared" si="17"/>
        <v>0.9999999375+0.00025i</v>
      </c>
      <c r="AP67" t="str">
        <f t="shared" ref="AP67:AP130" si="30">IMDIV(1,AO67)</f>
        <v>0.999999999999996-0.000250000015625i</v>
      </c>
      <c r="AQ67">
        <f t="shared" ref="AQ67:AQ130" si="31">IMARGUMENT(AP67)</f>
        <v>-0.000250000010416667</v>
      </c>
      <c r="AR67">
        <f t="shared" ref="AR67:AR130" si="32">DEGREES(AQ67)</f>
        <v>-0.0143239454751016</v>
      </c>
    </row>
    <row r="68" spans="24:44">
      <c r="X68">
        <f t="shared" si="18"/>
        <v>0.076</v>
      </c>
      <c r="Y68">
        <f t="shared" ref="Y68:Y92" si="33">Y67+1</f>
        <v>76</v>
      </c>
      <c r="Z68">
        <f t="shared" si="19"/>
        <v>477.28</v>
      </c>
      <c r="AA68" t="str">
        <f t="shared" si="20"/>
        <v>0.01+0.0047728i</v>
      </c>
      <c r="AB68" t="str">
        <f t="shared" si="21"/>
        <v>-20.9520616619175i</v>
      </c>
      <c r="AC68" t="str">
        <f t="shared" si="22"/>
        <v>0.01-10.4760308361968i</v>
      </c>
      <c r="AD68" t="str">
        <f t="shared" si="23"/>
        <v>3.27954001552327-4.69149890790661i</v>
      </c>
      <c r="AE68" t="str">
        <f t="shared" si="24"/>
        <v>0.999678934873373-0.00190833498959611i</v>
      </c>
      <c r="AF68" t="str">
        <f t="shared" si="25"/>
        <v>99.9678934873373-0.190833498959611i</v>
      </c>
      <c r="AG68">
        <f t="shared" si="26"/>
        <v>99.9680756327736</v>
      </c>
      <c r="AH68">
        <f t="shared" si="27"/>
        <v>-0.00190894556740842</v>
      </c>
      <c r="AI68">
        <f t="shared" si="28"/>
        <v>26.0178265552626</v>
      </c>
      <c r="AJ68">
        <f t="shared" si="29"/>
        <v>-0.123889455763713</v>
      </c>
      <c r="AO68" t="str">
        <f t="shared" si="17"/>
        <v>0.999999935822222+0.000253333333333333i</v>
      </c>
      <c r="AP68" t="str">
        <f t="shared" si="30"/>
        <v>0.999999999999996-0.000253333349591703i</v>
      </c>
      <c r="AQ68">
        <f t="shared" si="31"/>
        <v>-0.000253333344172246</v>
      </c>
      <c r="AR68">
        <f t="shared" si="32"/>
        <v>-0.0145149314310048</v>
      </c>
    </row>
    <row r="69" spans="24:44">
      <c r="X69">
        <f t="shared" si="18"/>
        <v>0.077</v>
      </c>
      <c r="Y69">
        <f t="shared" si="33"/>
        <v>77</v>
      </c>
      <c r="Z69">
        <f t="shared" si="19"/>
        <v>483.56</v>
      </c>
      <c r="AA69" t="str">
        <f t="shared" si="20"/>
        <v>0.01+0.0048356i</v>
      </c>
      <c r="AB69" t="str">
        <f t="shared" si="21"/>
        <v>-20.6799569650095i</v>
      </c>
      <c r="AC69" t="str">
        <f t="shared" si="22"/>
        <v>0.01-10.3399784876747i</v>
      </c>
      <c r="AD69" t="str">
        <f t="shared" si="23"/>
        <v>3.22223221954654-4.67005692596969i</v>
      </c>
      <c r="AE69" t="str">
        <f t="shared" si="24"/>
        <v>0.999696905047798-0.00193352600008469i</v>
      </c>
      <c r="AF69" t="str">
        <f t="shared" si="25"/>
        <v>99.9696905047798-0.193352600008469i</v>
      </c>
      <c r="AG69">
        <f t="shared" si="26"/>
        <v>99.9698774874181</v>
      </c>
      <c r="AH69">
        <f t="shared" si="27"/>
        <v>-0.0019341098080383</v>
      </c>
      <c r="AI69">
        <f t="shared" si="28"/>
        <v>26.0179831109375</v>
      </c>
      <c r="AJ69">
        <f t="shared" si="29"/>
        <v>-0.125522246503005</v>
      </c>
      <c r="AO69" t="str">
        <f t="shared" si="17"/>
        <v>0.999999934122222+0.000256666666666667i</v>
      </c>
      <c r="AP69" t="str">
        <f t="shared" si="30"/>
        <v>0.999999999999996-0.000256666683575297i</v>
      </c>
      <c r="AQ69">
        <f t="shared" si="31"/>
        <v>-0.000256666677939087</v>
      </c>
      <c r="AR69">
        <f t="shared" si="32"/>
        <v>-0.0147059173875533</v>
      </c>
    </row>
    <row r="70" spans="24:44">
      <c r="X70">
        <f t="shared" si="18"/>
        <v>0.078</v>
      </c>
      <c r="Y70">
        <f t="shared" si="33"/>
        <v>78</v>
      </c>
      <c r="Z70">
        <f t="shared" si="19"/>
        <v>489.84</v>
      </c>
      <c r="AA70" t="str">
        <f t="shared" si="20"/>
        <v>0.01+0.0048984i</v>
      </c>
      <c r="AB70" t="str">
        <f t="shared" si="21"/>
        <v>-20.4148293116119i</v>
      </c>
      <c r="AC70" t="str">
        <f t="shared" si="22"/>
        <v>0.01-10.2074146609097i</v>
      </c>
      <c r="AD70" t="str">
        <f t="shared" si="23"/>
        <v>3.16618472696569-4.64830749071155i</v>
      </c>
      <c r="AE70" t="str">
        <f t="shared" si="24"/>
        <v>0.999715110778737-0.00195872020510573i</v>
      </c>
      <c r="AF70" t="str">
        <f t="shared" si="25"/>
        <v>99.9715110778737-0.195872020510573i</v>
      </c>
      <c r="AG70">
        <f t="shared" si="26"/>
        <v>99.9717029615973</v>
      </c>
      <c r="AH70">
        <f t="shared" si="27"/>
        <v>-0.00195927587532992</v>
      </c>
      <c r="AI70">
        <f t="shared" si="28"/>
        <v>26.0181417159382</v>
      </c>
      <c r="AJ70">
        <f t="shared" si="29"/>
        <v>-0.127155141902959</v>
      </c>
      <c r="AO70" t="str">
        <f t="shared" si="17"/>
        <v>0.9999999324+0.00026i</v>
      </c>
      <c r="AP70" t="str">
        <f t="shared" si="30"/>
        <v>0.999999999999996-0.000260000017576i</v>
      </c>
      <c r="AQ70">
        <f t="shared" si="31"/>
        <v>-0.000260000011717333</v>
      </c>
      <c r="AR70">
        <f t="shared" si="32"/>
        <v>-0.0148969033447552</v>
      </c>
    </row>
    <row r="71" spans="24:44">
      <c r="X71">
        <f t="shared" si="18"/>
        <v>0.079</v>
      </c>
      <c r="Y71">
        <f t="shared" si="33"/>
        <v>79</v>
      </c>
      <c r="Z71">
        <f t="shared" si="19"/>
        <v>496.12</v>
      </c>
      <c r="AA71" t="str">
        <f t="shared" si="20"/>
        <v>0.01+0.0049612i</v>
      </c>
      <c r="AB71" t="str">
        <f t="shared" si="21"/>
        <v>-20.1564137507055i</v>
      </c>
      <c r="AC71" t="str">
        <f t="shared" si="22"/>
        <v>0.01-10.0782068803918i</v>
      </c>
      <c r="AD71" t="str">
        <f t="shared" si="23"/>
        <v>3.11136995818547-4.62628079953198i</v>
      </c>
      <c r="AE71" t="str">
        <f t="shared" si="24"/>
        <v>0.999733552091639-0.00198391764645552i</v>
      </c>
      <c r="AF71" t="str">
        <f t="shared" si="25"/>
        <v>99.9733552091639-0.198391764645552i</v>
      </c>
      <c r="AG71">
        <f t="shared" si="26"/>
        <v>99.9735520578815</v>
      </c>
      <c r="AH71">
        <f t="shared" si="27"/>
        <v>-0.00198444379311886</v>
      </c>
      <c r="AI71">
        <f t="shared" si="28"/>
        <v>26.0183023703759</v>
      </c>
      <c r="AJ71">
        <f t="shared" si="29"/>
        <v>-0.128788143329262</v>
      </c>
      <c r="AO71" t="str">
        <f t="shared" si="17"/>
        <v>0.999999930655556+0.000263333333333333i</v>
      </c>
      <c r="AP71" t="str">
        <f t="shared" si="30"/>
        <v>0.999999999999995-0.000263333351594036i</v>
      </c>
      <c r="AQ71">
        <f t="shared" si="31"/>
        <v>-0.000263333345507135</v>
      </c>
      <c r="AR71">
        <f t="shared" si="32"/>
        <v>-0.0150878893026191</v>
      </c>
    </row>
    <row r="72" spans="24:44">
      <c r="X72">
        <f t="shared" si="18"/>
        <v>0.08</v>
      </c>
      <c r="Y72">
        <f t="shared" si="33"/>
        <v>80</v>
      </c>
      <c r="Z72">
        <f t="shared" si="19"/>
        <v>502.4</v>
      </c>
      <c r="AA72" t="str">
        <f t="shared" si="20"/>
        <v>0.01+0.005024i</v>
      </c>
      <c r="AB72" t="str">
        <f t="shared" si="21"/>
        <v>-19.9044585788217i</v>
      </c>
      <c r="AC72" t="str">
        <f t="shared" si="22"/>
        <v>0.01-9.95222929438694i</v>
      </c>
      <c r="AD72" t="str">
        <f t="shared" si="23"/>
        <v>3.05776059590343-4.60400536601176i</v>
      </c>
      <c r="AE72" t="str">
        <f t="shared" si="24"/>
        <v>0.999752229012285-0.00200911836594175i</v>
      </c>
      <c r="AF72" t="str">
        <f t="shared" si="25"/>
        <v>99.9752229012285-0.200911836594175i</v>
      </c>
      <c r="AG72">
        <f t="shared" si="26"/>
        <v>99.9754247788746</v>
      </c>
      <c r="AH72">
        <f t="shared" si="27"/>
        <v>-0.00200961358524447</v>
      </c>
      <c r="AI72">
        <f t="shared" si="28"/>
        <v>26.0184650743629</v>
      </c>
      <c r="AJ72">
        <f t="shared" si="29"/>
        <v>-0.130421252147816</v>
      </c>
      <c r="AO72" t="str">
        <f t="shared" si="17"/>
        <v>0.999999928888889+0.000266666666666667i</v>
      </c>
      <c r="AP72" t="str">
        <f t="shared" si="30"/>
        <v>0.999999999999995-0.00026666668562963i</v>
      </c>
      <c r="AQ72">
        <f t="shared" si="31"/>
        <v>-0.000266666679308643</v>
      </c>
      <c r="AR72">
        <f t="shared" si="32"/>
        <v>-0.0152788752611538</v>
      </c>
    </row>
    <row r="73" spans="24:44">
      <c r="X73">
        <f t="shared" si="18"/>
        <v>0.081</v>
      </c>
      <c r="Y73">
        <f t="shared" si="33"/>
        <v>81</v>
      </c>
      <c r="Z73">
        <f t="shared" si="19"/>
        <v>508.68</v>
      </c>
      <c r="AA73" t="str">
        <f t="shared" si="20"/>
        <v>0.01+0.0050868i</v>
      </c>
      <c r="AB73" t="str">
        <f t="shared" si="21"/>
        <v>-19.658724522293i</v>
      </c>
      <c r="AC73" t="str">
        <f t="shared" si="22"/>
        <v>0.01-9.82936226606118i</v>
      </c>
      <c r="AD73" t="str">
        <f t="shared" si="23"/>
        <v>3.00532962142064-4.58150810006818i</v>
      </c>
      <c r="AE73" t="str">
        <f t="shared" si="24"/>
        <v>0.999771141566783-0.00203432240538464i</v>
      </c>
      <c r="AF73" t="str">
        <f t="shared" si="25"/>
        <v>99.9771141566783-0.203432240538464i</v>
      </c>
      <c r="AG73">
        <f t="shared" si="26"/>
        <v>99.9773211272135</v>
      </c>
      <c r="AH73">
        <f t="shared" si="27"/>
        <v>-0.00203478527555095</v>
      </c>
      <c r="AI73">
        <f t="shared" si="28"/>
        <v>26.0186298280132</v>
      </c>
      <c r="AJ73">
        <f t="shared" si="29"/>
        <v>-0.132054469724801</v>
      </c>
      <c r="AO73" t="str">
        <f t="shared" si="17"/>
        <v>0.9999999271+0.00027i</v>
      </c>
      <c r="AP73" t="str">
        <f t="shared" si="30"/>
        <v>0.999999999999995-0.000270000019683i</v>
      </c>
      <c r="AQ73">
        <f t="shared" si="31"/>
        <v>-0.000270000013122</v>
      </c>
      <c r="AR73">
        <f t="shared" si="32"/>
        <v>-0.0154698612203675</v>
      </c>
    </row>
    <row r="74" spans="24:44">
      <c r="X74">
        <f t="shared" si="18"/>
        <v>0.082</v>
      </c>
      <c r="Y74">
        <f t="shared" si="33"/>
        <v>82</v>
      </c>
      <c r="Z74">
        <f t="shared" si="19"/>
        <v>514.96</v>
      </c>
      <c r="AA74" t="str">
        <f t="shared" si="20"/>
        <v>0.01+0.0051496i</v>
      </c>
      <c r="AB74" t="str">
        <f t="shared" si="21"/>
        <v>-19.4189839793382i</v>
      </c>
      <c r="AC74" t="str">
        <f t="shared" si="22"/>
        <v>0.01-9.70949199452384i</v>
      </c>
      <c r="AD74" t="str">
        <f t="shared" si="23"/>
        <v>2.95405034640515-4.55881438518851i</v>
      </c>
      <c r="AE74" t="str">
        <f t="shared" si="24"/>
        <v>0.999790289781576-0.00205952980661638i</v>
      </c>
      <c r="AF74" t="str">
        <f t="shared" si="25"/>
        <v>99.9790289781576-0.205952980661638i</v>
      </c>
      <c r="AG74">
        <f t="shared" si="26"/>
        <v>99.9792411055691</v>
      </c>
      <c r="AH74">
        <f t="shared" si="27"/>
        <v>-0.0020599588878866</v>
      </c>
      <c r="AI74">
        <f t="shared" si="28"/>
        <v>26.0187966314421</v>
      </c>
      <c r="AJ74">
        <f t="shared" si="29"/>
        <v>-0.133687797426633</v>
      </c>
      <c r="AO74" t="str">
        <f t="shared" si="17"/>
        <v>0.999999925288889+0.000273333333333333i</v>
      </c>
      <c r="AP74" t="str">
        <f t="shared" si="30"/>
        <v>0.999999999999994-0.00027333335375437i</v>
      </c>
      <c r="AQ74">
        <f t="shared" si="31"/>
        <v>-0.000273333346947358</v>
      </c>
      <c r="AR74">
        <f t="shared" si="32"/>
        <v>-0.0156608471802687</v>
      </c>
    </row>
    <row r="75" spans="24:44">
      <c r="X75">
        <f t="shared" si="18"/>
        <v>0.083</v>
      </c>
      <c r="Y75">
        <f t="shared" si="33"/>
        <v>83</v>
      </c>
      <c r="Z75">
        <f t="shared" si="19"/>
        <v>521.24</v>
      </c>
      <c r="AA75" t="str">
        <f t="shared" si="20"/>
        <v>0.01+0.0052124i</v>
      </c>
      <c r="AB75" t="str">
        <f t="shared" si="21"/>
        <v>-19.1850203169365i</v>
      </c>
      <c r="AC75" t="str">
        <f t="shared" si="22"/>
        <v>0.01-9.59251016326452i</v>
      </c>
      <c r="AD75" t="str">
        <f t="shared" si="23"/>
        <v>2.90389644049142-4.5359481527412i</v>
      </c>
      <c r="AE75" t="str">
        <f t="shared" si="24"/>
        <v>0.999809673683436-0.00208474061148176i</v>
      </c>
      <c r="AF75" t="str">
        <f t="shared" si="25"/>
        <v>99.9809673683436-0.208474061148176i</v>
      </c>
      <c r="AG75">
        <f t="shared" si="26"/>
        <v>99.9811847166453</v>
      </c>
      <c r="AH75">
        <f t="shared" si="27"/>
        <v>-0.00208513444610444</v>
      </c>
      <c r="AI75">
        <f t="shared" si="28"/>
        <v>26.0189654847664</v>
      </c>
      <c r="AJ75">
        <f t="shared" si="29"/>
        <v>-0.135321236619999</v>
      </c>
      <c r="AO75" t="str">
        <f t="shared" si="17"/>
        <v>0.999999923455556+0.000276666666666667i</v>
      </c>
      <c r="AP75" t="str">
        <f t="shared" si="30"/>
        <v>0.999999999999994-0.000276666687843963i</v>
      </c>
      <c r="AQ75">
        <f t="shared" si="31"/>
        <v>-0.000276666680784865</v>
      </c>
      <c r="AR75">
        <f t="shared" si="32"/>
        <v>-0.0158518331408659</v>
      </c>
    </row>
    <row r="76" spans="24:44">
      <c r="X76">
        <f t="shared" si="18"/>
        <v>0.084</v>
      </c>
      <c r="Y76">
        <f t="shared" si="33"/>
        <v>84</v>
      </c>
      <c r="Z76">
        <f t="shared" si="19"/>
        <v>527.52</v>
      </c>
      <c r="AA76" t="str">
        <f t="shared" si="20"/>
        <v>0.01+0.0052752i</v>
      </c>
      <c r="AB76" t="str">
        <f t="shared" si="21"/>
        <v>-18.9566272179254i</v>
      </c>
      <c r="AC76" t="str">
        <f t="shared" si="22"/>
        <v>0.01-9.47831361370185i</v>
      </c>
      <c r="AD76" t="str">
        <f t="shared" si="23"/>
        <v>2.85484195507417-4.51293195338348i</v>
      </c>
      <c r="AE76" t="str">
        <f t="shared" si="24"/>
        <v>0.999829293299467-0.00210995486183832i</v>
      </c>
      <c r="AF76" t="str">
        <f t="shared" si="25"/>
        <v>99.9829293299467-0.210995486183832i</v>
      </c>
      <c r="AG76">
        <f t="shared" si="26"/>
        <v>99.9831519631798</v>
      </c>
      <c r="AH76">
        <f t="shared" si="27"/>
        <v>-0.00211031197406222</v>
      </c>
      <c r="AI76">
        <f t="shared" si="28"/>
        <v>26.0191363881042</v>
      </c>
      <c r="AJ76">
        <f t="shared" si="29"/>
        <v>-0.136954788671854</v>
      </c>
      <c r="AO76" t="str">
        <f t="shared" si="17"/>
        <v>0.9999999216+0.00028i</v>
      </c>
      <c r="AP76" t="str">
        <f t="shared" si="30"/>
        <v>0.999999999999994-0.000280000021952i</v>
      </c>
      <c r="AQ76">
        <f t="shared" si="31"/>
        <v>-0.000280000014634667</v>
      </c>
      <c r="AR76">
        <f t="shared" si="32"/>
        <v>-0.0160428191021677</v>
      </c>
    </row>
    <row r="77" spans="24:44">
      <c r="X77">
        <f t="shared" si="18"/>
        <v>0.085</v>
      </c>
      <c r="Y77">
        <f t="shared" si="33"/>
        <v>85</v>
      </c>
      <c r="Z77">
        <f t="shared" si="19"/>
        <v>533.8</v>
      </c>
      <c r="AA77" t="str">
        <f t="shared" si="20"/>
        <v>0.01+0.005338i</v>
      </c>
      <c r="AB77" t="str">
        <f t="shared" si="21"/>
        <v>-18.7336080741851i</v>
      </c>
      <c r="AC77" t="str">
        <f t="shared" si="22"/>
        <v>0.01-9.36680404177594i</v>
      </c>
      <c r="AD77" t="str">
        <f t="shared" si="23"/>
        <v>2.80686134362945-4.48978702559555i</v>
      </c>
      <c r="AE77" t="str">
        <f t="shared" si="24"/>
        <v>0.999849148657103-0.00213517259955612i</v>
      </c>
      <c r="AF77" t="str">
        <f t="shared" si="25"/>
        <v>99.9849148657103-0.213517259955612i</v>
      </c>
      <c r="AG77">
        <f t="shared" si="26"/>
        <v>99.9851428479434</v>
      </c>
      <c r="AH77">
        <f t="shared" si="27"/>
        <v>-0.00213549149562209</v>
      </c>
      <c r="AI77">
        <f t="shared" si="28"/>
        <v>26.0193093415752</v>
      </c>
      <c r="AJ77">
        <f t="shared" si="29"/>
        <v>-0.138588454949408</v>
      </c>
      <c r="AO77" t="str">
        <f t="shared" si="17"/>
        <v>0.999999919722222+0.000283333333333333i</v>
      </c>
      <c r="AP77" t="str">
        <f t="shared" si="30"/>
        <v>0.999999999999994-0.000283333356078704i</v>
      </c>
      <c r="AQ77">
        <f t="shared" si="31"/>
        <v>-0.000283333348496914</v>
      </c>
      <c r="AR77">
        <f t="shared" si="32"/>
        <v>-0.0162338050641825</v>
      </c>
    </row>
    <row r="78" spans="24:44">
      <c r="X78">
        <f t="shared" si="18"/>
        <v>0.086</v>
      </c>
      <c r="Y78">
        <f t="shared" si="33"/>
        <v>86</v>
      </c>
      <c r="Z78">
        <f t="shared" si="19"/>
        <v>540.08</v>
      </c>
      <c r="AA78" t="str">
        <f t="shared" si="20"/>
        <v>0.01+0.0054008i</v>
      </c>
      <c r="AB78" t="str">
        <f t="shared" si="21"/>
        <v>-18.5157754221597i</v>
      </c>
      <c r="AC78" t="str">
        <f t="shared" si="22"/>
        <v>0.01-9.25788771570878i</v>
      </c>
      <c r="AD78" t="str">
        <f t="shared" si="23"/>
        <v>2.75992947887211-4.46653336138531i</v>
      </c>
      <c r="AE78" t="str">
        <f t="shared" si="24"/>
        <v>0.99986923978411-0.00216039386651815i</v>
      </c>
      <c r="AF78" t="str">
        <f t="shared" si="25"/>
        <v>99.986923978411-0.216039386651815i</v>
      </c>
      <c r="AG78">
        <f t="shared" si="26"/>
        <v>99.9871573737404</v>
      </c>
      <c r="AH78">
        <f t="shared" si="27"/>
        <v>-0.00216067303465093</v>
      </c>
      <c r="AI78">
        <f t="shared" si="28"/>
        <v>26.0194843453004</v>
      </c>
      <c r="AJ78">
        <f t="shared" si="29"/>
        <v>-0.140222236820141</v>
      </c>
      <c r="AO78" t="str">
        <f t="shared" si="17"/>
        <v>0.999999917822222+0.000286666666666667i</v>
      </c>
      <c r="AP78" t="str">
        <f t="shared" si="30"/>
        <v>0.999999999999994-0.000286666690224297i</v>
      </c>
      <c r="AQ78">
        <f t="shared" si="31"/>
        <v>-0.000286666682371754</v>
      </c>
      <c r="AR78">
        <f t="shared" si="32"/>
        <v>-0.0164247910269188</v>
      </c>
    </row>
    <row r="79" spans="24:44">
      <c r="X79">
        <f t="shared" si="18"/>
        <v>0.087</v>
      </c>
      <c r="Y79">
        <f t="shared" si="33"/>
        <v>87</v>
      </c>
      <c r="Z79">
        <f t="shared" si="19"/>
        <v>546.36</v>
      </c>
      <c r="AA79" t="str">
        <f t="shared" si="20"/>
        <v>0.01+0.0054636i</v>
      </c>
      <c r="AB79" t="str">
        <f t="shared" si="21"/>
        <v>-18.3029504173073i</v>
      </c>
      <c r="AC79" t="str">
        <f t="shared" si="22"/>
        <v>0.01-9.15147521322937i</v>
      </c>
      <c r="AD79" t="str">
        <f t="shared" si="23"/>
        <v>2.71402166703659-4.4431897692157i</v>
      </c>
      <c r="AE79" t="str">
        <f t="shared" si="24"/>
        <v>0.999889566708585-0.00218561870462063i</v>
      </c>
      <c r="AF79" t="str">
        <f t="shared" si="25"/>
        <v>99.9889566708585-0.218561870462063i</v>
      </c>
      <c r="AG79">
        <f t="shared" si="26"/>
        <v>99.9891955434088</v>
      </c>
      <c r="AH79">
        <f t="shared" si="27"/>
        <v>-0.0021858566150205</v>
      </c>
      <c r="AI79">
        <f t="shared" si="28"/>
        <v>26.0196613994025</v>
      </c>
      <c r="AJ79">
        <f t="shared" si="29"/>
        <v>-0.141856135651812</v>
      </c>
      <c r="AO79" t="str">
        <f t="shared" si="17"/>
        <v>0.9999999159+0.00029i</v>
      </c>
      <c r="AP79" t="str">
        <f t="shared" si="30"/>
        <v>0.999999999999993-0.000290000024389i</v>
      </c>
      <c r="AQ79">
        <f t="shared" si="31"/>
        <v>-0.000290000016259334</v>
      </c>
      <c r="AR79">
        <f t="shared" si="32"/>
        <v>-0.0166157769903851</v>
      </c>
    </row>
    <row r="80" spans="24:44">
      <c r="X80">
        <f t="shared" si="18"/>
        <v>0.088</v>
      </c>
      <c r="Y80">
        <f t="shared" si="33"/>
        <v>88</v>
      </c>
      <c r="Z80">
        <f t="shared" si="19"/>
        <v>552.64</v>
      </c>
      <c r="AA80" t="str">
        <f t="shared" si="20"/>
        <v>0.01+0.0055264i</v>
      </c>
      <c r="AB80" t="str">
        <f t="shared" si="21"/>
        <v>-18.0949623443833i</v>
      </c>
      <c r="AC80" t="str">
        <f t="shared" si="22"/>
        <v>0.01-9.0474811767154i</v>
      </c>
      <c r="AD80" t="str">
        <f t="shared" si="23"/>
        <v>2.66911365954646-4.41977393421632i</v>
      </c>
      <c r="AE80" t="str">
        <f t="shared" si="24"/>
        <v>0.999910129458957-0.0022108471557728i</v>
      </c>
      <c r="AF80" t="str">
        <f t="shared" si="25"/>
        <v>99.9910129458957-0.22108471557728i</v>
      </c>
      <c r="AG80">
        <f t="shared" si="26"/>
        <v>99.9912573598199</v>
      </c>
      <c r="AH80">
        <f t="shared" si="27"/>
        <v>-0.00221104226060722</v>
      </c>
      <c r="AI80">
        <f t="shared" si="28"/>
        <v>26.0198405040054</v>
      </c>
      <c r="AJ80">
        <f t="shared" si="29"/>
        <v>-0.143490152812448</v>
      </c>
      <c r="AO80" t="str">
        <f t="shared" si="17"/>
        <v>0.999999913955556+0.000293333333333333i</v>
      </c>
      <c r="AP80" t="str">
        <f t="shared" si="30"/>
        <v>0.999999999999992-0.000293333358573036i</v>
      </c>
      <c r="AQ80">
        <f t="shared" si="31"/>
        <v>-0.000293333350159802</v>
      </c>
      <c r="AR80">
        <f t="shared" si="32"/>
        <v>-0.0168067629545898</v>
      </c>
    </row>
    <row r="81" spans="24:44">
      <c r="X81">
        <f t="shared" si="18"/>
        <v>0.089</v>
      </c>
      <c r="Y81">
        <f t="shared" si="33"/>
        <v>89</v>
      </c>
      <c r="Z81">
        <f t="shared" si="19"/>
        <v>558.92</v>
      </c>
      <c r="AA81" t="str">
        <f t="shared" si="20"/>
        <v>0.01+0.0055892i</v>
      </c>
      <c r="AB81" t="str">
        <f t="shared" si="21"/>
        <v>-17.8916481607386i</v>
      </c>
      <c r="AC81" t="str">
        <f t="shared" si="22"/>
        <v>0.01-8.94582408484219i</v>
      </c>
      <c r="AD81" t="str">
        <f t="shared" si="23"/>
        <v>2.62518166231794-4.39630247574569i</v>
      </c>
      <c r="AE81" t="str">
        <f t="shared" si="24"/>
        <v>0.999930928063985-0.00223607926189755i</v>
      </c>
      <c r="AF81" t="str">
        <f t="shared" si="25"/>
        <v>99.9930928063985-0.223607926189755i</v>
      </c>
      <c r="AG81">
        <f t="shared" si="26"/>
        <v>99.9933428258785</v>
      </c>
      <c r="AH81">
        <f t="shared" si="27"/>
        <v>-0.00223622999529261</v>
      </c>
      <c r="AI81">
        <f t="shared" si="28"/>
        <v>26.0200216592345</v>
      </c>
      <c r="AJ81">
        <f t="shared" si="29"/>
        <v>-0.145124289670368</v>
      </c>
      <c r="AO81" t="str">
        <f t="shared" ref="AO81:AO144" si="34">COMPLEX((1-(Z81/AN$2)^2),Z81/AN$3/AN$2)</f>
        <v>0.999999911988889+0.000296666666666667i</v>
      </c>
      <c r="AP81" t="str">
        <f t="shared" si="30"/>
        <v>0.999999999999992-0.00029666669277663i</v>
      </c>
      <c r="AQ81">
        <f t="shared" si="31"/>
        <v>-0.00029666668407331</v>
      </c>
      <c r="AR81">
        <f t="shared" si="32"/>
        <v>-0.0169977489195416</v>
      </c>
    </row>
    <row r="82" spans="24:44">
      <c r="X82">
        <f t="shared" si="18"/>
        <v>0.09</v>
      </c>
      <c r="Y82">
        <f t="shared" si="33"/>
        <v>90</v>
      </c>
      <c r="Z82">
        <f t="shared" si="19"/>
        <v>565.2</v>
      </c>
      <c r="AA82" t="str">
        <f t="shared" si="20"/>
        <v>0.01+0.005652i</v>
      </c>
      <c r="AB82" t="str">
        <f t="shared" si="21"/>
        <v>-17.6928520700637i</v>
      </c>
      <c r="AC82" t="str">
        <f t="shared" si="22"/>
        <v>0.01-8.84642603945506i</v>
      </c>
      <c r="AD82" t="str">
        <f t="shared" si="23"/>
        <v>2.58220234292474-4.37279100237736i</v>
      </c>
      <c r="AE82" t="str">
        <f t="shared" si="24"/>
        <v>0.999951962552763-0.00226131506493086i</v>
      </c>
      <c r="AF82" t="str">
        <f t="shared" si="25"/>
        <v>99.9951962552763-0.226131506493086i</v>
      </c>
      <c r="AG82">
        <f t="shared" si="26"/>
        <v>99.9954519445232</v>
      </c>
      <c r="AH82">
        <f t="shared" si="27"/>
        <v>-0.00226141984296266</v>
      </c>
      <c r="AI82">
        <f t="shared" si="28"/>
        <v>26.0202048652167</v>
      </c>
      <c r="AJ82">
        <f t="shared" si="29"/>
        <v>-0.146758547594147</v>
      </c>
      <c r="AO82" t="str">
        <f t="shared" si="34"/>
        <v>0.99999991+0.0003i</v>
      </c>
      <c r="AP82" t="str">
        <f t="shared" si="30"/>
        <v>0.999999999999992-0.000300000027i</v>
      </c>
      <c r="AQ82">
        <f t="shared" si="31"/>
        <v>-0.000300000018</v>
      </c>
      <c r="AR82">
        <f t="shared" si="32"/>
        <v>-0.0171887348852487</v>
      </c>
    </row>
    <row r="83" spans="24:44">
      <c r="X83">
        <f t="shared" si="18"/>
        <v>0.091</v>
      </c>
      <c r="Y83">
        <f t="shared" si="33"/>
        <v>91</v>
      </c>
      <c r="Z83">
        <f t="shared" si="19"/>
        <v>571.48</v>
      </c>
      <c r="AA83" t="str">
        <f t="shared" si="20"/>
        <v>0.01+0.0057148i</v>
      </c>
      <c r="AB83" t="str">
        <f t="shared" si="21"/>
        <v>-17.4984251242388i</v>
      </c>
      <c r="AC83" t="str">
        <f t="shared" si="22"/>
        <v>0.01-8.74921256649401i</v>
      </c>
      <c r="AD83" t="str">
        <f t="shared" si="23"/>
        <v>2.54015283583243-4.34925416438556i</v>
      </c>
      <c r="AE83" t="str">
        <f t="shared" si="24"/>
        <v>0.999973232954712-0.00228655460682298i</v>
      </c>
      <c r="AF83" t="str">
        <f t="shared" si="25"/>
        <v>99.9973232954712-0.228655460682298i</v>
      </c>
      <c r="AG83">
        <f t="shared" si="26"/>
        <v>99.9975847187255</v>
      </c>
      <c r="AH83">
        <f t="shared" si="27"/>
        <v>-0.00228661182750897</v>
      </c>
      <c r="AI83">
        <f t="shared" si="28"/>
        <v>26.0203901220801</v>
      </c>
      <c r="AJ83">
        <f t="shared" si="29"/>
        <v>-0.14839292795268</v>
      </c>
      <c r="AO83" t="str">
        <f t="shared" si="34"/>
        <v>0.999999907988889+0.000303333333333333i</v>
      </c>
      <c r="AP83" t="str">
        <f t="shared" si="30"/>
        <v>0.999999999999991-0.00030333336124337i</v>
      </c>
      <c r="AQ83">
        <f t="shared" si="31"/>
        <v>-0.000303333351940025</v>
      </c>
      <c r="AR83">
        <f t="shared" si="32"/>
        <v>-0.0173797208517199</v>
      </c>
    </row>
    <row r="84" spans="24:44">
      <c r="X84">
        <f t="shared" si="18"/>
        <v>0.092</v>
      </c>
      <c r="Y84">
        <f t="shared" si="33"/>
        <v>92</v>
      </c>
      <c r="Z84">
        <f t="shared" si="19"/>
        <v>577.76</v>
      </c>
      <c r="AA84" t="str">
        <f t="shared" si="20"/>
        <v>0.01+0.0057776i</v>
      </c>
      <c r="AB84" t="str">
        <f t="shared" si="21"/>
        <v>-17.3082248511493i</v>
      </c>
      <c r="AC84" t="str">
        <f t="shared" si="22"/>
        <v>0.01-8.65411242990169i</v>
      </c>
      <c r="AD84" t="str">
        <f t="shared" si="23"/>
        <v>2.49901074589559-4.32570570381009i</v>
      </c>
      <c r="AE84" t="str">
        <f t="shared" si="24"/>
        <v>0.99999473929959-0.00231179792953763i</v>
      </c>
      <c r="AF84" t="str">
        <f t="shared" si="25"/>
        <v>99.999473929959-0.231179792953763i</v>
      </c>
      <c r="AG84">
        <f t="shared" si="26"/>
        <v>99.9997411514911</v>
      </c>
      <c r="AH84">
        <f t="shared" si="27"/>
        <v>-0.00231180597282773</v>
      </c>
      <c r="AI84">
        <f t="shared" si="28"/>
        <v>26.0205774299547</v>
      </c>
      <c r="AJ84">
        <f t="shared" si="29"/>
        <v>-0.150027432115128</v>
      </c>
      <c r="AO84" t="str">
        <f t="shared" si="34"/>
        <v>0.999999905955556+0.000306666666666667i</v>
      </c>
      <c r="AP84" t="str">
        <f t="shared" si="30"/>
        <v>0.999999999999991-0.000306666695506963i</v>
      </c>
      <c r="AQ84">
        <f t="shared" si="31"/>
        <v>-0.000306666685893531</v>
      </c>
      <c r="AR84">
        <f t="shared" si="32"/>
        <v>-0.0175707068189635</v>
      </c>
    </row>
    <row r="85" spans="24:44">
      <c r="X85">
        <f t="shared" si="18"/>
        <v>0.093</v>
      </c>
      <c r="Y85">
        <f t="shared" si="33"/>
        <v>93</v>
      </c>
      <c r="Z85">
        <f t="shared" si="19"/>
        <v>584.04</v>
      </c>
      <c r="AA85" t="str">
        <f t="shared" si="20"/>
        <v>0.01+0.0058404i</v>
      </c>
      <c r="AB85" t="str">
        <f t="shared" si="21"/>
        <v>-17.1221149065132i</v>
      </c>
      <c r="AC85" t="str">
        <f t="shared" si="22"/>
        <v>0.01-8.56105745753715i</v>
      </c>
      <c r="AD85" t="str">
        <f t="shared" si="23"/>
        <v>2.45875415029437-4.30215850218135i</v>
      </c>
      <c r="AE85" t="str">
        <f t="shared" si="24"/>
        <v>1.00001648161748-0.00233704507505233i</v>
      </c>
      <c r="AF85" t="str">
        <f t="shared" si="25"/>
        <v>100.001648161748-0.233704507505233i</v>
      </c>
      <c r="AG85">
        <f t="shared" si="26"/>
        <v>100.001921245858</v>
      </c>
      <c r="AH85">
        <f t="shared" si="27"/>
        <v>-0.00233700230282008</v>
      </c>
      <c r="AI85">
        <f t="shared" si="28"/>
        <v>26.0207667889715</v>
      </c>
      <c r="AJ85">
        <f t="shared" si="29"/>
        <v>-0.151662061450933</v>
      </c>
      <c r="AO85" t="str">
        <f t="shared" si="34"/>
        <v>0.9999999039+0.00031i</v>
      </c>
      <c r="AP85" t="str">
        <f t="shared" si="30"/>
        <v>0.999999999999991-0.000310000029791i</v>
      </c>
      <c r="AQ85">
        <f t="shared" si="31"/>
        <v>-0.000310000019860667</v>
      </c>
      <c r="AR85">
        <f t="shared" si="32"/>
        <v>-0.0177616927869879</v>
      </c>
    </row>
    <row r="86" spans="24:44">
      <c r="X86">
        <f t="shared" si="18"/>
        <v>0.094</v>
      </c>
      <c r="Y86">
        <f t="shared" si="33"/>
        <v>94</v>
      </c>
      <c r="Z86">
        <f t="shared" si="19"/>
        <v>590.32</v>
      </c>
      <c r="AA86" t="str">
        <f t="shared" si="20"/>
        <v>0.01+0.0059032i</v>
      </c>
      <c r="AB86" t="str">
        <f t="shared" si="21"/>
        <v>-16.9399647479333i</v>
      </c>
      <c r="AC86" t="str">
        <f t="shared" si="22"/>
        <v>0.01-8.46998237820165i</v>
      </c>
      <c r="AD86" t="str">
        <f t="shared" si="23"/>
        <v>2.41936159907333-4.27862462598782i</v>
      </c>
      <c r="AE86" t="str">
        <f t="shared" si="24"/>
        <v>1.00003845993881-0.00236229608535944i</v>
      </c>
      <c r="AF86" t="str">
        <f t="shared" si="25"/>
        <v>100.003845993881-0.236229608535944i</v>
      </c>
      <c r="AG86">
        <f t="shared" si="26"/>
        <v>100.004125004901</v>
      </c>
      <c r="AH86">
        <f t="shared" si="27"/>
        <v>-0.00236220084139293</v>
      </c>
      <c r="AI86">
        <f t="shared" si="28"/>
        <v>26.0209581992633</v>
      </c>
      <c r="AJ86">
        <f t="shared" si="29"/>
        <v>-0.153296817329869</v>
      </c>
      <c r="AO86" t="str">
        <f t="shared" si="34"/>
        <v>0.999999901822222+0.000313333333333333i</v>
      </c>
      <c r="AP86" t="str">
        <f t="shared" si="30"/>
        <v>0.999999999999991-0.000313333364095704i</v>
      </c>
      <c r="AQ86">
        <f t="shared" si="31"/>
        <v>-0.000313333353841581</v>
      </c>
      <c r="AR86">
        <f t="shared" si="32"/>
        <v>-0.0179526787558018</v>
      </c>
    </row>
    <row r="87" spans="24:44">
      <c r="X87">
        <f t="shared" si="18"/>
        <v>0.095</v>
      </c>
      <c r="Y87">
        <f t="shared" si="33"/>
        <v>95</v>
      </c>
      <c r="Z87">
        <f t="shared" si="19"/>
        <v>596.6</v>
      </c>
      <c r="AA87" t="str">
        <f t="shared" si="20"/>
        <v>0.01+0.005966i</v>
      </c>
      <c r="AB87" t="str">
        <f t="shared" si="21"/>
        <v>-16.761649329534i</v>
      </c>
      <c r="AC87" t="str">
        <f t="shared" si="22"/>
        <v>0.01-8.38082466895743i</v>
      </c>
      <c r="AD87" t="str">
        <f t="shared" si="23"/>
        <v>2.38081211443202-4.2551153699694i</v>
      </c>
      <c r="AE87" t="str">
        <f t="shared" si="24"/>
        <v>1.00006067429432-0.00238755100246508i</v>
      </c>
      <c r="AF87" t="str">
        <f t="shared" si="25"/>
        <v>100.006067429432-0.238755100246508i</v>
      </c>
      <c r="AG87">
        <f t="shared" si="26"/>
        <v>100.006352431723</v>
      </c>
      <c r="AH87">
        <f t="shared" si="27"/>
        <v>-0.00238740161245789</v>
      </c>
      <c r="AI87">
        <f t="shared" si="28"/>
        <v>26.0211516609639</v>
      </c>
      <c r="AJ87">
        <f t="shared" si="29"/>
        <v>-0.154931701121978</v>
      </c>
      <c r="AO87" t="str">
        <f t="shared" si="34"/>
        <v>0.999999899722222+0.000316666666666667i</v>
      </c>
      <c r="AP87" t="str">
        <f t="shared" si="30"/>
        <v>0.99999999999999-0.000316666698421297i</v>
      </c>
      <c r="AQ87">
        <f t="shared" si="31"/>
        <v>-0.000316666687836421</v>
      </c>
      <c r="AR87">
        <f t="shared" si="32"/>
        <v>-0.0181436647254136</v>
      </c>
    </row>
    <row r="88" spans="24:44">
      <c r="X88">
        <f t="shared" si="18"/>
        <v>0.096</v>
      </c>
      <c r="Y88">
        <f t="shared" si="33"/>
        <v>96</v>
      </c>
      <c r="Z88">
        <f t="shared" si="19"/>
        <v>602.88</v>
      </c>
      <c r="AA88" t="str">
        <f t="shared" si="20"/>
        <v>0.01+0.0060288i</v>
      </c>
      <c r="AB88" t="str">
        <f t="shared" si="21"/>
        <v>-16.5870488156847i</v>
      </c>
      <c r="AC88" t="str">
        <f t="shared" si="22"/>
        <v>0.01-8.29352441198912i</v>
      </c>
      <c r="AD88" t="str">
        <f t="shared" si="23"/>
        <v>2.3430851889039-4.231641298319i</v>
      </c>
      <c r="AE88" t="str">
        <f t="shared" si="24"/>
        <v>1.0000831247151-0.00241280986839004i</v>
      </c>
      <c r="AF88" t="str">
        <f t="shared" si="25"/>
        <v>100.00831247151-0.241280986839004i</v>
      </c>
      <c r="AG88">
        <f t="shared" si="26"/>
        <v>100.008603529465</v>
      </c>
      <c r="AH88">
        <f t="shared" si="27"/>
        <v>-0.00241260463993199</v>
      </c>
      <c r="AI88">
        <f t="shared" si="28"/>
        <v>26.021347174209</v>
      </c>
      <c r="AJ88">
        <f t="shared" si="29"/>
        <v>-0.156566714197615</v>
      </c>
      <c r="AO88" t="str">
        <f t="shared" si="34"/>
        <v>0.9999998976+0.00032i</v>
      </c>
      <c r="AP88" t="str">
        <f t="shared" si="30"/>
        <v>0.99999999999999-0.000320000032768i</v>
      </c>
      <c r="AQ88">
        <f t="shared" si="31"/>
        <v>-0.000320000021845334</v>
      </c>
      <c r="AR88">
        <f t="shared" si="32"/>
        <v>-0.0183346506958318</v>
      </c>
    </row>
    <row r="89" spans="24:44">
      <c r="X89">
        <f t="shared" si="18"/>
        <v>0.097</v>
      </c>
      <c r="Y89">
        <f t="shared" si="33"/>
        <v>97</v>
      </c>
      <c r="Z89">
        <f t="shared" si="19"/>
        <v>609.16</v>
      </c>
      <c r="AA89" t="str">
        <f t="shared" si="20"/>
        <v>0.01+0.0060916i</v>
      </c>
      <c r="AB89" t="str">
        <f t="shared" si="21"/>
        <v>-16.4160483124302i</v>
      </c>
      <c r="AC89" t="str">
        <f t="shared" si="22"/>
        <v>0.01-8.20802416031913i</v>
      </c>
      <c r="AD89" t="str">
        <f t="shared" si="23"/>
        <v>2.30616078254893-4.20821228387514i</v>
      </c>
      <c r="AE89" t="str">
        <f t="shared" si="24"/>
        <v>1.00010581123257-0.00243807272516959i</v>
      </c>
      <c r="AF89" t="str">
        <f t="shared" si="25"/>
        <v>100.010581123257-0.243807272516959i</v>
      </c>
      <c r="AG89">
        <f t="shared" si="26"/>
        <v>100.010878301301</v>
      </c>
      <c r="AH89">
        <f t="shared" si="27"/>
        <v>-0.00243780994773744</v>
      </c>
      <c r="AI89">
        <f t="shared" si="28"/>
        <v>26.0215447391356</v>
      </c>
      <c r="AJ89">
        <f t="shared" si="29"/>
        <v>-0.158201857927428</v>
      </c>
      <c r="AO89" t="str">
        <f t="shared" si="34"/>
        <v>0.999999895455556+0.000323333333333333i</v>
      </c>
      <c r="AP89" t="str">
        <f t="shared" si="30"/>
        <v>0.999999999999989-0.000323333367136036i</v>
      </c>
      <c r="AQ89">
        <f t="shared" si="31"/>
        <v>-0.000323333355868469</v>
      </c>
      <c r="AR89">
        <f t="shared" si="32"/>
        <v>-0.0185256366670648</v>
      </c>
    </row>
    <row r="90" spans="24:44">
      <c r="X90">
        <f t="shared" si="18"/>
        <v>0.098</v>
      </c>
      <c r="Y90">
        <f t="shared" si="33"/>
        <v>98</v>
      </c>
      <c r="Z90">
        <f t="shared" si="19"/>
        <v>615.44</v>
      </c>
      <c r="AA90" t="str">
        <f t="shared" si="20"/>
        <v>0.01+0.0061544i</v>
      </c>
      <c r="AB90" t="str">
        <f t="shared" si="21"/>
        <v>-16.2485376153646i</v>
      </c>
      <c r="AC90" t="str">
        <f t="shared" si="22"/>
        <v>0.01-8.12426881174444i</v>
      </c>
      <c r="AD90" t="str">
        <f t="shared" si="23"/>
        <v>2.27001931927463-4.18483754538672i</v>
      </c>
      <c r="AE90" t="str">
        <f t="shared" si="24"/>
        <v>1.00012873387847-0.00246333961485411i</v>
      </c>
      <c r="AF90" t="str">
        <f t="shared" si="25"/>
        <v>100.012873387847-0.246333961485411i</v>
      </c>
      <c r="AG90">
        <f t="shared" si="26"/>
        <v>100.013176750437</v>
      </c>
      <c r="AH90">
        <f t="shared" si="27"/>
        <v>-0.00246301755980216</v>
      </c>
      <c r="AI90">
        <f t="shared" si="28"/>
        <v>26.0217443558819</v>
      </c>
      <c r="AJ90">
        <f t="shared" si="29"/>
        <v>-0.159837133682396</v>
      </c>
      <c r="AO90" t="str">
        <f t="shared" si="34"/>
        <v>0.999999893288889+0.000326666666666667i</v>
      </c>
      <c r="AP90" t="str">
        <f t="shared" si="30"/>
        <v>0.999999999999988-0.00032666670152563i</v>
      </c>
      <c r="AQ90">
        <f t="shared" si="31"/>
        <v>-0.000326666689905977</v>
      </c>
      <c r="AR90">
        <f t="shared" si="32"/>
        <v>-0.0187166226391213</v>
      </c>
    </row>
    <row r="91" spans="24:44">
      <c r="X91">
        <f t="shared" si="18"/>
        <v>0.099</v>
      </c>
      <c r="Y91">
        <f t="shared" si="33"/>
        <v>99</v>
      </c>
      <c r="Z91">
        <f t="shared" si="19"/>
        <v>621.72</v>
      </c>
      <c r="AA91" t="str">
        <f t="shared" si="20"/>
        <v>0.01+0.0062172i</v>
      </c>
      <c r="AB91" t="str">
        <f t="shared" si="21"/>
        <v>-16.0844109727852i</v>
      </c>
      <c r="AC91" t="str">
        <f t="shared" si="22"/>
        <v>0.01-8.04220549041369i</v>
      </c>
      <c r="AD91" t="str">
        <f t="shared" si="23"/>
        <v>2.23464168239004-4.16152568293072i</v>
      </c>
      <c r="AE91" t="str">
        <f t="shared" si="24"/>
        <v>1.00015189268489-0.00248861057950866i</v>
      </c>
      <c r="AF91" t="str">
        <f t="shared" si="25"/>
        <v>100.015189268489-0.248861057950866i</v>
      </c>
      <c r="AG91">
        <f t="shared" si="26"/>
        <v>100.015498880113</v>
      </c>
      <c r="AH91">
        <f t="shared" si="27"/>
        <v>-0.00248822750005921</v>
      </c>
      <c r="AI91">
        <f t="shared" si="28"/>
        <v>26.021946024588</v>
      </c>
      <c r="AJ91">
        <f t="shared" si="29"/>
        <v>-0.16147254283379</v>
      </c>
      <c r="AO91" t="str">
        <f t="shared" si="34"/>
        <v>0.9999998911+0.00033i</v>
      </c>
      <c r="AP91" t="str">
        <f t="shared" si="30"/>
        <v>0.999999999999988-0.000330000035937i</v>
      </c>
      <c r="AQ91">
        <f t="shared" si="31"/>
        <v>-0.000330000023958001</v>
      </c>
      <c r="AR91">
        <f t="shared" si="32"/>
        <v>-0.0189076086120095</v>
      </c>
    </row>
    <row r="92" spans="24:44">
      <c r="X92">
        <f t="shared" si="18"/>
        <v>0.1</v>
      </c>
      <c r="Y92">
        <f t="shared" si="33"/>
        <v>100</v>
      </c>
      <c r="Z92">
        <f t="shared" si="19"/>
        <v>628</v>
      </c>
      <c r="AA92" t="str">
        <f t="shared" si="20"/>
        <v>0.01+0.00628i</v>
      </c>
      <c r="AB92" t="str">
        <f t="shared" si="21"/>
        <v>-15.9235668630573i</v>
      </c>
      <c r="AC92" t="str">
        <f t="shared" si="22"/>
        <v>0.01-7.96178343550955i</v>
      </c>
      <c r="AD92" t="str">
        <f t="shared" si="23"/>
        <v>2.20000920948792-4.13828471156094i</v>
      </c>
      <c r="AE92" t="str">
        <f t="shared" si="24"/>
        <v>1.00017528768423-0.00251388566121327i</v>
      </c>
      <c r="AF92" t="str">
        <f t="shared" si="25"/>
        <v>100.017528768423-0.251388566121327i</v>
      </c>
      <c r="AG92">
        <f t="shared" si="26"/>
        <v>100.017844693602</v>
      </c>
      <c r="AH92">
        <f t="shared" si="27"/>
        <v>-0.00251343979244705</v>
      </c>
      <c r="AI92">
        <f t="shared" si="28"/>
        <v>26.0221497453949</v>
      </c>
      <c r="AJ92">
        <f t="shared" si="29"/>
        <v>-0.163108086753192</v>
      </c>
      <c r="AO92" t="str">
        <f t="shared" si="34"/>
        <v>0.999999888888889+0.000333333333333333i</v>
      </c>
      <c r="AP92" t="str">
        <f t="shared" si="30"/>
        <v>0.999999999999988-0.00033333337037037i</v>
      </c>
      <c r="AQ92">
        <f t="shared" si="31"/>
        <v>-0.000333333358024692</v>
      </c>
      <c r="AR92">
        <f t="shared" si="32"/>
        <v>-0.0190985945857381</v>
      </c>
    </row>
    <row r="93" spans="24:44">
      <c r="X93">
        <f t="shared" si="18"/>
        <v>0.11</v>
      </c>
      <c r="Y93">
        <f>Y92+10</f>
        <v>110</v>
      </c>
      <c r="Z93">
        <f t="shared" si="19"/>
        <v>690.8</v>
      </c>
      <c r="AA93" t="str">
        <f t="shared" si="20"/>
        <v>0.01+0.006908i</v>
      </c>
      <c r="AB93" t="str">
        <f t="shared" si="21"/>
        <v>-14.4759698755067i</v>
      </c>
      <c r="AC93" t="str">
        <f t="shared" si="22"/>
        <v>0.01-7.23798494137232i</v>
      </c>
      <c r="AD93" t="str">
        <f t="shared" si="23"/>
        <v>1.89087487614051-3.91117839360948i</v>
      </c>
      <c r="AE93" t="str">
        <f t="shared" si="24"/>
        <v>1.00042223565794-0.00276687218479439i</v>
      </c>
      <c r="AF93" t="str">
        <f t="shared" si="25"/>
        <v>100.042223565794-0.276687218479439i</v>
      </c>
      <c r="AG93">
        <f t="shared" si="26"/>
        <v>100.042606182592</v>
      </c>
      <c r="AH93">
        <f t="shared" si="27"/>
        <v>-0.00276569735407156</v>
      </c>
      <c r="AI93">
        <f t="shared" si="28"/>
        <v>26.0242998511334</v>
      </c>
      <c r="AJ93">
        <f t="shared" si="29"/>
        <v>-0.179471240169909</v>
      </c>
      <c r="AO93" t="str">
        <f t="shared" si="34"/>
        <v>0.999999865555556+0.000366666666666667i</v>
      </c>
      <c r="AP93" t="str">
        <f t="shared" si="30"/>
        <v>0.999999999999982-0.000366666715962963i</v>
      </c>
      <c r="AQ93">
        <f t="shared" si="31"/>
        <v>-0.000366666699530866</v>
      </c>
      <c r="AR93">
        <f t="shared" si="32"/>
        <v>-0.0210084543711101</v>
      </c>
    </row>
    <row r="94" spans="24:44">
      <c r="X94">
        <f t="shared" si="18"/>
        <v>0.12</v>
      </c>
      <c r="Y94">
        <f t="shared" ref="Y94:Y157" si="35">Y93+10</f>
        <v>120</v>
      </c>
      <c r="Z94">
        <f t="shared" si="19"/>
        <v>753.6</v>
      </c>
      <c r="AA94" t="str">
        <f t="shared" si="20"/>
        <v>0.01+0.007536i</v>
      </c>
      <c r="AB94" t="str">
        <f t="shared" si="21"/>
        <v>-13.2696390525478i</v>
      </c>
      <c r="AC94" t="str">
        <f t="shared" si="22"/>
        <v>0.01-6.63481952959129i</v>
      </c>
      <c r="AD94" t="str">
        <f t="shared" si="23"/>
        <v>1.63883695222392-3.69667942341935i</v>
      </c>
      <c r="AE94" t="str">
        <f t="shared" si="24"/>
        <v>1.00069284105456-0.00302031681990191i</v>
      </c>
      <c r="AF94" t="str">
        <f t="shared" si="25"/>
        <v>100.069284105456-0.302031681990191i</v>
      </c>
      <c r="AG94">
        <f t="shared" si="26"/>
        <v>100.069739904306</v>
      </c>
      <c r="AH94">
        <f t="shared" si="27"/>
        <v>-0.00301821650426686</v>
      </c>
      <c r="AI94">
        <f t="shared" si="28"/>
        <v>26.0266553331247</v>
      </c>
      <c r="AJ94">
        <f t="shared" si="29"/>
        <v>-0.195849381601073</v>
      </c>
      <c r="AO94" t="str">
        <f t="shared" si="34"/>
        <v>0.99999984+0.0004i</v>
      </c>
      <c r="AP94" t="str">
        <f t="shared" si="30"/>
        <v>0.999999999999974-0.000400000064i</v>
      </c>
      <c r="AQ94">
        <f t="shared" si="31"/>
        <v>-0.000400000042666669</v>
      </c>
      <c r="AR94">
        <f t="shared" si="32"/>
        <v>-0.022918314249853</v>
      </c>
    </row>
    <row r="95" spans="24:44">
      <c r="X95">
        <f t="shared" si="18"/>
        <v>0.13</v>
      </c>
      <c r="Y95">
        <f t="shared" si="35"/>
        <v>130</v>
      </c>
      <c r="Z95">
        <f t="shared" si="19"/>
        <v>816.4</v>
      </c>
      <c r="AA95" t="str">
        <f t="shared" si="20"/>
        <v>0.01+0.008164i</v>
      </c>
      <c r="AB95" t="str">
        <f t="shared" si="21"/>
        <v>-12.2488975869672i</v>
      </c>
      <c r="AC95" t="str">
        <f t="shared" si="22"/>
        <v>0.01-6.12444879654581i</v>
      </c>
      <c r="AD95" t="str">
        <f t="shared" si="23"/>
        <v>1.43158275375472-3.49690340605865i</v>
      </c>
      <c r="AE95" t="str">
        <f t="shared" si="24"/>
        <v>1.00098714179618-0.00327426192080742i</v>
      </c>
      <c r="AF95" t="str">
        <f t="shared" si="25"/>
        <v>100.098714179618-0.327426192080742i</v>
      </c>
      <c r="AG95">
        <f t="shared" si="26"/>
        <v>100.099249689117</v>
      </c>
      <c r="AH95">
        <f t="shared" si="27"/>
        <v>-0.00327102128123349</v>
      </c>
      <c r="AI95">
        <f t="shared" si="28"/>
        <v>26.0292163565528</v>
      </c>
      <c r="AJ95">
        <f t="shared" si="29"/>
        <v>-0.212243888342609</v>
      </c>
      <c r="AO95" t="str">
        <f t="shared" si="34"/>
        <v>0.999999812222222+0.000433333333333333i</v>
      </c>
      <c r="AP95" t="str">
        <f t="shared" si="30"/>
        <v>0.999999999999965-0.000433333414703704i</v>
      </c>
      <c r="AQ95">
        <f t="shared" si="31"/>
        <v>-0.00043333338758025</v>
      </c>
      <c r="AR95">
        <f t="shared" si="32"/>
        <v>-0.0248281742304551</v>
      </c>
    </row>
    <row r="96" spans="24:44">
      <c r="X96">
        <f t="shared" si="18"/>
        <v>0.14</v>
      </c>
      <c r="Y96">
        <f t="shared" si="35"/>
        <v>140</v>
      </c>
      <c r="Z96">
        <f t="shared" si="19"/>
        <v>879.2</v>
      </c>
      <c r="AA96" t="str">
        <f t="shared" si="20"/>
        <v>0.01+0.008792i</v>
      </c>
      <c r="AB96" t="str">
        <f t="shared" si="21"/>
        <v>-11.3739763307552i</v>
      </c>
      <c r="AC96" t="str">
        <f t="shared" si="22"/>
        <v>0.01-5.68698816822111i</v>
      </c>
      <c r="AD96" t="str">
        <f t="shared" si="23"/>
        <v>1.25967542921548-3.31227165080399i</v>
      </c>
      <c r="AE96" t="str">
        <f t="shared" si="24"/>
        <v>1.00130517915945-0.00352875002776094i</v>
      </c>
      <c r="AF96" t="str">
        <f t="shared" si="25"/>
        <v>100.130517915945-0.352875002776094i</v>
      </c>
      <c r="AG96">
        <f t="shared" si="26"/>
        <v>100.131139706302</v>
      </c>
      <c r="AH96">
        <f t="shared" si="27"/>
        <v>-0.00352413579068388</v>
      </c>
      <c r="AI96">
        <f t="shared" si="28"/>
        <v>26.0319831011314</v>
      </c>
      <c r="AJ96">
        <f t="shared" si="29"/>
        <v>-0.22865614155859</v>
      </c>
      <c r="AO96" t="str">
        <f t="shared" si="34"/>
        <v>0.999999782222222+0.000466666666666667i</v>
      </c>
      <c r="AP96" t="str">
        <f t="shared" si="30"/>
        <v>0.999999999999953-0.000466666768296297i</v>
      </c>
      <c r="AQ96">
        <f t="shared" si="31"/>
        <v>-0.000466666734419758</v>
      </c>
      <c r="AR96">
        <f t="shared" si="32"/>
        <v>-0.0267380343214046</v>
      </c>
    </row>
    <row r="97" spans="24:44">
      <c r="X97">
        <f t="shared" si="18"/>
        <v>0.15</v>
      </c>
      <c r="Y97">
        <f t="shared" si="35"/>
        <v>150</v>
      </c>
      <c r="Z97">
        <f t="shared" si="19"/>
        <v>942</v>
      </c>
      <c r="AA97" t="str">
        <f t="shared" si="20"/>
        <v>0.01+0.00942i</v>
      </c>
      <c r="AB97" t="str">
        <f t="shared" si="21"/>
        <v>-10.6157112420382i</v>
      </c>
      <c r="AC97" t="str">
        <f t="shared" si="22"/>
        <v>0.01-5.30785562367304i</v>
      </c>
      <c r="AD97" t="str">
        <f t="shared" si="23"/>
        <v>1.11587948523187-3.14231449784188i</v>
      </c>
      <c r="AE97" t="str">
        <f t="shared" si="24"/>
        <v>1.00164699779003-0.00378382388305207i</v>
      </c>
      <c r="AF97" t="str">
        <f t="shared" si="25"/>
        <v>100.164699779003-0.378382388305207i</v>
      </c>
      <c r="AG97">
        <f t="shared" si="26"/>
        <v>100.165414465521</v>
      </c>
      <c r="AH97">
        <f t="shared" si="27"/>
        <v>-0.00377758421161812</v>
      </c>
      <c r="AI97">
        <f t="shared" si="28"/>
        <v>26.0349557611463</v>
      </c>
      <c r="AJ97">
        <f t="shared" si="29"/>
        <v>-0.245087526612163</v>
      </c>
      <c r="AO97" t="str">
        <f t="shared" si="34"/>
        <v>0.99999975+0.0005i</v>
      </c>
      <c r="AP97" t="str">
        <f t="shared" si="30"/>
        <v>0.999999999999938-0.000500000125i</v>
      </c>
      <c r="AQ97">
        <f t="shared" si="31"/>
        <v>-0.000500000083333339</v>
      </c>
      <c r="AR97">
        <f t="shared" si="32"/>
        <v>-0.0286478945311898</v>
      </c>
    </row>
    <row r="98" spans="24:44">
      <c r="X98">
        <f t="shared" si="18"/>
        <v>0.16</v>
      </c>
      <c r="Y98">
        <f t="shared" si="35"/>
        <v>160</v>
      </c>
      <c r="Z98">
        <f t="shared" si="19"/>
        <v>1004.8</v>
      </c>
      <c r="AA98" t="str">
        <f t="shared" si="20"/>
        <v>0.01+0.010048i</v>
      </c>
      <c r="AB98" t="str">
        <f t="shared" si="21"/>
        <v>-9.95222928941083i</v>
      </c>
      <c r="AC98" t="str">
        <f t="shared" si="22"/>
        <v>0.01-4.97611464719347i</v>
      </c>
      <c r="AD98" t="str">
        <f t="shared" si="23"/>
        <v>0.994624188317042-2.98612767863999i</v>
      </c>
      <c r="AE98" t="str">
        <f t="shared" si="24"/>
        <v>1.00201264571805-0.00403952644720757i</v>
      </c>
      <c r="AF98" t="str">
        <f t="shared" si="25"/>
        <v>100.201264571805-0.403952644720757i</v>
      </c>
      <c r="AG98">
        <f t="shared" si="26"/>
        <v>100.202078818396</v>
      </c>
      <c r="AH98">
        <f t="shared" si="27"/>
        <v>-0.00403139080213634</v>
      </c>
      <c r="AI98">
        <f t="shared" si="28"/>
        <v>26.0381345454996</v>
      </c>
      <c r="AJ98">
        <f t="shared" si="29"/>
        <v>-0.261539433398571</v>
      </c>
      <c r="AO98" t="str">
        <f t="shared" si="34"/>
        <v>0.999999715555556+0.000533333333333333i</v>
      </c>
      <c r="AP98" t="str">
        <f t="shared" si="30"/>
        <v>0.999999999999919-0.000533333485037036i</v>
      </c>
      <c r="AQ98">
        <f t="shared" si="31"/>
        <v>-0.000533333434469143</v>
      </c>
      <c r="AR98">
        <f t="shared" si="32"/>
        <v>-0.030557754868299</v>
      </c>
    </row>
    <row r="99" spans="24:44">
      <c r="X99">
        <f t="shared" si="18"/>
        <v>0.17</v>
      </c>
      <c r="Y99">
        <f t="shared" si="35"/>
        <v>170</v>
      </c>
      <c r="Z99">
        <f t="shared" si="19"/>
        <v>1067.6</v>
      </c>
      <c r="AA99" t="str">
        <f t="shared" si="20"/>
        <v>0.01+0.010676i</v>
      </c>
      <c r="AB99" t="str">
        <f t="shared" si="21"/>
        <v>-9.36680403709254i</v>
      </c>
      <c r="AC99" t="str">
        <f t="shared" si="22"/>
        <v>0.01-4.68340202088797i</v>
      </c>
      <c r="AD99" t="str">
        <f t="shared" si="23"/>
        <v>0.891593739202799-2.84262804374077i</v>
      </c>
      <c r="AE99" t="str">
        <f t="shared" si="24"/>
        <v>1.00240217437493-0.00429590091534059i</v>
      </c>
      <c r="AF99" t="str">
        <f t="shared" si="25"/>
        <v>100.240217437493-0.429590091534059i</v>
      </c>
      <c r="AG99">
        <f t="shared" si="26"/>
        <v>100.241137960234</v>
      </c>
      <c r="AH99">
        <f t="shared" si="27"/>
        <v>-0.00428557990529336</v>
      </c>
      <c r="AI99">
        <f t="shared" si="28"/>
        <v>26.0415196777591</v>
      </c>
      <c r="AJ99">
        <f t="shared" si="29"/>
        <v>-0.278013256680605</v>
      </c>
      <c r="AO99" t="str">
        <f t="shared" si="34"/>
        <v>0.999999678888889+0.000566666666666667i</v>
      </c>
      <c r="AP99" t="str">
        <f t="shared" si="30"/>
        <v>0.999999999999897-0.00056666684862963i</v>
      </c>
      <c r="AQ99">
        <f t="shared" si="31"/>
        <v>-0.000566666787975321</v>
      </c>
      <c r="AR99">
        <f t="shared" si="32"/>
        <v>-0.0324676153412205</v>
      </c>
    </row>
    <row r="100" spans="24:44">
      <c r="X100">
        <f t="shared" si="18"/>
        <v>0.18</v>
      </c>
      <c r="Y100">
        <f t="shared" si="35"/>
        <v>180</v>
      </c>
      <c r="Z100">
        <f t="shared" si="19"/>
        <v>1130.4</v>
      </c>
      <c r="AA100" t="str">
        <f t="shared" si="20"/>
        <v>0.01+0.011304i</v>
      </c>
      <c r="AB100" t="str">
        <f t="shared" si="21"/>
        <v>-8.84642603503185i</v>
      </c>
      <c r="AC100" t="str">
        <f t="shared" si="22"/>
        <v>0.01-4.42321301972753i</v>
      </c>
      <c r="AD100" t="str">
        <f t="shared" si="23"/>
        <v>0.803420019280019-2.71069381484454i</v>
      </c>
      <c r="AE100" t="str">
        <f t="shared" si="24"/>
        <v>1.00281563861131-0.00455299073365026i</v>
      </c>
      <c r="AF100" t="str">
        <f t="shared" si="25"/>
        <v>100.281563861131-0.455299073365026i</v>
      </c>
      <c r="AG100">
        <f t="shared" si="26"/>
        <v>100.282597431859</v>
      </c>
      <c r="AH100">
        <f t="shared" si="27"/>
        <v>-0.00454017595498689</v>
      </c>
      <c r="AI100">
        <f t="shared" si="28"/>
        <v>26.0451113962099</v>
      </c>
      <c r="AJ100">
        <f t="shared" si="29"/>
        <v>-0.294510396425969</v>
      </c>
      <c r="AO100" t="str">
        <f t="shared" si="34"/>
        <v>0.99999964+0.0006i</v>
      </c>
      <c r="AP100" t="str">
        <f t="shared" si="30"/>
        <v>0.99999999999987-0.000600000216i</v>
      </c>
      <c r="AQ100">
        <f t="shared" si="31"/>
        <v>-0.000600000144000016</v>
      </c>
      <c r="AR100">
        <f t="shared" si="32"/>
        <v>-0.0343774759584425</v>
      </c>
    </row>
    <row r="101" spans="24:44">
      <c r="X101">
        <f t="shared" si="18"/>
        <v>0.19</v>
      </c>
      <c r="Y101">
        <f t="shared" si="35"/>
        <v>190</v>
      </c>
      <c r="Z101">
        <f t="shared" si="19"/>
        <v>1193.2</v>
      </c>
      <c r="AA101" t="str">
        <f t="shared" si="20"/>
        <v>0.01+0.011932i</v>
      </c>
      <c r="AB101" t="str">
        <f t="shared" si="21"/>
        <v>-8.38082466476701i</v>
      </c>
      <c r="AC101" t="str">
        <f t="shared" si="22"/>
        <v>0.01-4.19041233447871i</v>
      </c>
      <c r="AD101" t="str">
        <f t="shared" si="23"/>
        <v>0.727453873328911-2.58923861654747i</v>
      </c>
      <c r="AE101" t="str">
        <f t="shared" si="24"/>
        <v>1.00325309671628-0.00481083961610451i</v>
      </c>
      <c r="AF101" t="str">
        <f t="shared" si="25"/>
        <v>100.325309671628-0.481083961610451i</v>
      </c>
      <c r="AG101">
        <f t="shared" si="26"/>
        <v>100.326463121582</v>
      </c>
      <c r="AH101">
        <f t="shared" si="27"/>
        <v>-0.00479520348190286</v>
      </c>
      <c r="AI101">
        <f t="shared" si="28"/>
        <v>26.0489099539107</v>
      </c>
      <c r="AJ101">
        <f t="shared" si="29"/>
        <v>-0.311032258147924</v>
      </c>
      <c r="AO101" t="str">
        <f t="shared" si="34"/>
        <v>0.999999598888889+0.000633333333333333i</v>
      </c>
      <c r="AP101" t="str">
        <f t="shared" si="30"/>
        <v>0.999999999999839-0.00063333358737037i</v>
      </c>
      <c r="AQ101">
        <f t="shared" si="31"/>
        <v>-0.000633333502691378</v>
      </c>
      <c r="AR101">
        <f t="shared" si="32"/>
        <v>-0.0362873367284533</v>
      </c>
    </row>
    <row r="102" spans="24:44">
      <c r="X102">
        <f t="shared" si="18"/>
        <v>0.2</v>
      </c>
      <c r="Y102">
        <f t="shared" si="35"/>
        <v>200</v>
      </c>
      <c r="Z102">
        <f t="shared" si="19"/>
        <v>1256</v>
      </c>
      <c r="AA102" t="str">
        <f t="shared" si="20"/>
        <v>0.01+0.01256i</v>
      </c>
      <c r="AB102" t="str">
        <f t="shared" si="21"/>
        <v>-7.96178343152866i</v>
      </c>
      <c r="AC102" t="str">
        <f t="shared" si="22"/>
        <v>0.01-3.98089171775478i</v>
      </c>
      <c r="AD102" t="str">
        <f t="shared" si="23"/>
        <v>0.661594992088185-2.47724775349445i</v>
      </c>
      <c r="AE102" t="str">
        <f t="shared" si="24"/>
        <v>1.00371461043778-0.00506949156129683i</v>
      </c>
      <c r="AF102" t="str">
        <f t="shared" si="25"/>
        <v>100.371461043778-0.506949156129683i</v>
      </c>
      <c r="AG102">
        <f t="shared" si="26"/>
        <v>100.372741267286</v>
      </c>
      <c r="AH102">
        <f t="shared" si="27"/>
        <v>-0.00505068711950055</v>
      </c>
      <c r="AI102">
        <f t="shared" si="28"/>
        <v>26.0529156187521</v>
      </c>
      <c r="AJ102">
        <f t="shared" si="29"/>
        <v>-0.32758025324821</v>
      </c>
      <c r="AO102" t="str">
        <f t="shared" si="34"/>
        <v>0.999999555555556+0.000666666666666667i</v>
      </c>
      <c r="AP102" t="str">
        <f t="shared" si="30"/>
        <v>0.999999999999802-0.000666666962962963i</v>
      </c>
      <c r="AQ102">
        <f t="shared" si="31"/>
        <v>-0.000666666864197557</v>
      </c>
      <c r="AR102">
        <f t="shared" si="32"/>
        <v>-0.0381971976597412</v>
      </c>
    </row>
    <row r="103" spans="24:44">
      <c r="X103">
        <f t="shared" si="18"/>
        <v>0.21</v>
      </c>
      <c r="Y103">
        <f t="shared" si="35"/>
        <v>210</v>
      </c>
      <c r="Z103">
        <f t="shared" si="19"/>
        <v>1318.8</v>
      </c>
      <c r="AA103" t="str">
        <f t="shared" si="20"/>
        <v>0.01+0.013188i</v>
      </c>
      <c r="AB103" t="str">
        <f t="shared" si="21"/>
        <v>-7.58265088717015i</v>
      </c>
      <c r="AC103" t="str">
        <f t="shared" si="22"/>
        <v>0.01-3.79132544548074i</v>
      </c>
      <c r="AD103" t="str">
        <f t="shared" si="23"/>
        <v>0.604165022064541-2.37379320158356i</v>
      </c>
      <c r="AE103" t="str">
        <f t="shared" si="24"/>
        <v>1.00420024500429-0.00532899086950123i</v>
      </c>
      <c r="AF103" t="str">
        <f t="shared" si="25"/>
        <v>100.420024500429-0.532899086950123i</v>
      </c>
      <c r="AG103">
        <f t="shared" si="26"/>
        <v>100.421438458646</v>
      </c>
      <c r="AH103">
        <f t="shared" si="27"/>
        <v>-0.00530665161005242</v>
      </c>
      <c r="AI103">
        <f t="shared" si="28"/>
        <v>26.05712867352</v>
      </c>
      <c r="AJ103">
        <f t="shared" si="29"/>
        <v>-0.344155799363101</v>
      </c>
      <c r="AO103" t="str">
        <f t="shared" si="34"/>
        <v>0.99999951+0.0007i</v>
      </c>
      <c r="AP103" t="str">
        <f t="shared" si="30"/>
        <v>0.99999999999976-0.000700000343i</v>
      </c>
      <c r="AQ103">
        <f t="shared" si="31"/>
        <v>-0.0007000002286667</v>
      </c>
      <c r="AR103">
        <f t="shared" si="32"/>
        <v>-0.0401070587607945</v>
      </c>
    </row>
    <row r="104" spans="24:44">
      <c r="X104">
        <f t="shared" si="18"/>
        <v>0.22</v>
      </c>
      <c r="Y104">
        <f t="shared" si="35"/>
        <v>220</v>
      </c>
      <c r="Z104">
        <f t="shared" si="19"/>
        <v>1381.6</v>
      </c>
      <c r="AA104" t="str">
        <f t="shared" si="20"/>
        <v>0.01+0.013816i</v>
      </c>
      <c r="AB104" t="str">
        <f t="shared" si="21"/>
        <v>-7.23798493775333i</v>
      </c>
      <c r="AC104" t="str">
        <f t="shared" si="22"/>
        <v>0.01-3.61899247068616i</v>
      </c>
      <c r="AD104" t="str">
        <f t="shared" si="23"/>
        <v>0.553812447956457-2.27803684840962i</v>
      </c>
      <c r="AE104" t="str">
        <f t="shared" si="24"/>
        <v>1.00471006914778-0.00558938215993403i</v>
      </c>
      <c r="AF104" t="str">
        <f t="shared" si="25"/>
        <v>100.471006914778-0.558938215993403i</v>
      </c>
      <c r="AG104">
        <f t="shared" si="26"/>
        <v>100.472561639478</v>
      </c>
      <c r="AH104">
        <f t="shared" si="27"/>
        <v>-0.00556312181073842</v>
      </c>
      <c r="AI104">
        <f t="shared" si="28"/>
        <v>26.0615494159615</v>
      </c>
      <c r="AJ104">
        <f t="shared" si="29"/>
        <v>-0.360760320712589</v>
      </c>
      <c r="AO104" t="str">
        <f t="shared" si="34"/>
        <v>0.999999462222222+0.000733333333333333i</v>
      </c>
      <c r="AP104" t="str">
        <f t="shared" si="30"/>
        <v>0.999999999999711-0.000733333727703704i</v>
      </c>
      <c r="AQ104">
        <f t="shared" si="31"/>
        <v>-0.000733333596246956</v>
      </c>
      <c r="AR104">
        <f t="shared" si="32"/>
        <v>-0.0420169200401013</v>
      </c>
    </row>
    <row r="105" spans="24:44">
      <c r="X105">
        <f t="shared" si="18"/>
        <v>0.23</v>
      </c>
      <c r="Y105">
        <f t="shared" si="35"/>
        <v>230</v>
      </c>
      <c r="Z105">
        <f t="shared" si="19"/>
        <v>1444.4</v>
      </c>
      <c r="AA105" t="str">
        <f t="shared" si="20"/>
        <v>0.01+0.014444i</v>
      </c>
      <c r="AB105" t="str">
        <f t="shared" si="21"/>
        <v>-6.92328994045971i</v>
      </c>
      <c r="AC105" t="str">
        <f t="shared" si="22"/>
        <v>0.01-3.46164497196068i</v>
      </c>
      <c r="AD105" t="str">
        <f t="shared" si="23"/>
        <v>0.5094408495953-2.18922749648632i</v>
      </c>
      <c r="AE105" t="str">
        <f t="shared" si="24"/>
        <v>1.00524415512791-0.00585071038823416i</v>
      </c>
      <c r="AF105" t="str">
        <f t="shared" si="25"/>
        <v>100.524415512791-0.585071038823416i</v>
      </c>
      <c r="AG105">
        <f t="shared" si="26"/>
        <v>100.526118110214</v>
      </c>
      <c r="AH105">
        <f t="shared" si="27"/>
        <v>-0.00582012269979751</v>
      </c>
      <c r="AI105">
        <f t="shared" si="28"/>
        <v>26.0661781588548</v>
      </c>
      <c r="AJ105">
        <f t="shared" si="29"/>
        <v>-0.377395248452834</v>
      </c>
      <c r="AO105" t="str">
        <f t="shared" si="34"/>
        <v>0.999999412222222+0.000766666666666667i</v>
      </c>
      <c r="AP105" t="str">
        <f t="shared" si="30"/>
        <v>0.999999999999655-0.000766667117296297i</v>
      </c>
      <c r="AQ105">
        <f t="shared" si="31"/>
        <v>-0.000766666967086473</v>
      </c>
      <c r="AR105">
        <f t="shared" si="32"/>
        <v>-0.0439267815061501</v>
      </c>
    </row>
    <row r="106" spans="24:44">
      <c r="X106">
        <f t="shared" si="18"/>
        <v>0.24</v>
      </c>
      <c r="Y106">
        <f t="shared" si="35"/>
        <v>240</v>
      </c>
      <c r="Z106">
        <f t="shared" si="19"/>
        <v>1507.2</v>
      </c>
      <c r="AA106" t="str">
        <f t="shared" si="20"/>
        <v>0.01+0.015072i</v>
      </c>
      <c r="AB106" t="str">
        <f t="shared" si="21"/>
        <v>-6.63481952627389i</v>
      </c>
      <c r="AC106" t="str">
        <f t="shared" si="22"/>
        <v>0.01-3.31740976479565i</v>
      </c>
      <c r="AD106" t="str">
        <f t="shared" si="23"/>
        <v>0.470154416895467-2.10669480056612i</v>
      </c>
      <c r="AE106" t="str">
        <f t="shared" si="24"/>
        <v>1.00580257875761-0.00611302086417689i</v>
      </c>
      <c r="AF106" t="str">
        <f t="shared" si="25"/>
        <v>100.580257875761-0.611302086417689i</v>
      </c>
      <c r="AG106">
        <f t="shared" si="26"/>
        <v>100.582115530523</v>
      </c>
      <c r="AH106">
        <f t="shared" si="27"/>
        <v>-0.00607767938274106</v>
      </c>
      <c r="AI106">
        <f t="shared" si="28"/>
        <v>26.0710152300834</v>
      </c>
      <c r="AJ106">
        <f t="shared" si="29"/>
        <v>-0.394062021032167</v>
      </c>
      <c r="AO106" t="str">
        <f t="shared" si="34"/>
        <v>0.99999936+0.0008i</v>
      </c>
      <c r="AP106" t="str">
        <f t="shared" si="30"/>
        <v>0.99999999999959-0.000800000512i</v>
      </c>
      <c r="AQ106">
        <f t="shared" si="31"/>
        <v>-0.000800000341333399</v>
      </c>
      <c r="AR106">
        <f t="shared" si="32"/>
        <v>-0.045836643167429</v>
      </c>
    </row>
    <row r="107" spans="24:44">
      <c r="X107">
        <f t="shared" si="18"/>
        <v>0.25</v>
      </c>
      <c r="Y107">
        <f t="shared" si="35"/>
        <v>250</v>
      </c>
      <c r="Z107">
        <f t="shared" si="19"/>
        <v>1570</v>
      </c>
      <c r="AA107" t="str">
        <f t="shared" si="20"/>
        <v>0.01+0.0157i</v>
      </c>
      <c r="AB107" t="str">
        <f t="shared" si="21"/>
        <v>-6.36942674522293i</v>
      </c>
      <c r="AC107" t="str">
        <f t="shared" si="22"/>
        <v>0.01-3.18471337420382i</v>
      </c>
      <c r="AD107" t="str">
        <f t="shared" si="23"/>
        <v>0.435216273152516-2.02984194181738i</v>
      </c>
      <c r="AE107" t="str">
        <f t="shared" si="24"/>
        <v>1.00638541942982-0.00637635926963086i</v>
      </c>
      <c r="AF107" t="str">
        <f t="shared" si="25"/>
        <v>100.638541942982-0.637635926963086i</v>
      </c>
      <c r="AG107">
        <f t="shared" si="26"/>
        <v>100.640561922044</v>
      </c>
      <c r="AH107">
        <f t="shared" si="27"/>
        <v>-0.00633581709863005</v>
      </c>
      <c r="AI107">
        <f t="shared" si="28"/>
        <v>26.0760609727124</v>
      </c>
      <c r="AJ107">
        <f t="shared" si="29"/>
        <v>-0.410762084550751</v>
      </c>
      <c r="AO107" t="str">
        <f t="shared" si="34"/>
        <v>0.999999305555556+0.000833333333333333i</v>
      </c>
      <c r="AP107" t="str">
        <f t="shared" si="30"/>
        <v>0.999999999999517-0.000833333912037036i</v>
      </c>
      <c r="AQ107">
        <f t="shared" si="31"/>
        <v>-0.000833333719135882</v>
      </c>
      <c r="AR107">
        <f t="shared" si="32"/>
        <v>-0.0477465050324264</v>
      </c>
    </row>
    <row r="108" spans="24:44">
      <c r="X108">
        <f t="shared" si="18"/>
        <v>0.26</v>
      </c>
      <c r="Y108">
        <f t="shared" si="35"/>
        <v>260</v>
      </c>
      <c r="Z108">
        <f t="shared" si="19"/>
        <v>1632.8</v>
      </c>
      <c r="AA108" t="str">
        <f t="shared" si="20"/>
        <v>0.01+0.016328i</v>
      </c>
      <c r="AB108" t="str">
        <f t="shared" si="21"/>
        <v>-6.12444879348359i</v>
      </c>
      <c r="AC108" t="str">
        <f t="shared" si="22"/>
        <v>0.01-3.06222439827291i</v>
      </c>
      <c r="AD108" t="str">
        <f t="shared" si="23"/>
        <v>0.404016362758695-1.9581380408841i</v>
      </c>
      <c r="AE108" t="str">
        <f t="shared" si="24"/>
        <v>1.00699276014573-0.00664077167677415i</v>
      </c>
      <c r="AF108" t="str">
        <f t="shared" si="25"/>
        <v>100.699276014573-0.664077167677415i</v>
      </c>
      <c r="AG108">
        <f t="shared" si="26"/>
        <v>100.701465671279</v>
      </c>
      <c r="AH108">
        <f t="shared" si="27"/>
        <v>-0.00659456122641982</v>
      </c>
      <c r="AI108">
        <f t="shared" si="28"/>
        <v>26.0813157450703</v>
      </c>
      <c r="AJ108">
        <f t="shared" si="29"/>
        <v>-0.427496893124102</v>
      </c>
      <c r="AO108" t="str">
        <f t="shared" si="34"/>
        <v>0.999999248888889+0.000866666666666667i</v>
      </c>
      <c r="AP108" t="str">
        <f t="shared" si="30"/>
        <v>0.999999999999436-0.00086666731762963i</v>
      </c>
      <c r="AQ108">
        <f t="shared" si="31"/>
        <v>-0.000866667100642073</v>
      </c>
      <c r="AR108">
        <f t="shared" si="32"/>
        <v>-0.0496563671096306</v>
      </c>
    </row>
    <row r="109" spans="24:44">
      <c r="X109">
        <f t="shared" si="18"/>
        <v>0.27</v>
      </c>
      <c r="Y109">
        <f t="shared" si="35"/>
        <v>270</v>
      </c>
      <c r="Z109">
        <f t="shared" si="19"/>
        <v>1695.6</v>
      </c>
      <c r="AA109" t="str">
        <f t="shared" si="20"/>
        <v>0.01+0.016956i</v>
      </c>
      <c r="AB109" t="str">
        <f t="shared" si="21"/>
        <v>-5.8976173566879i</v>
      </c>
      <c r="AC109" t="str">
        <f t="shared" si="22"/>
        <v>0.01-2.94880867981835i</v>
      </c>
      <c r="AD109" t="str">
        <f t="shared" si="23"/>
        <v>0.376046528665936-1.89111084414767i</v>
      </c>
      <c r="AE109" t="str">
        <f t="shared" si="24"/>
        <v>1.00762468754425-0.00690630456658187i</v>
      </c>
      <c r="AF109" t="str">
        <f t="shared" si="25"/>
        <v>100.762468754425-0.690630456658187i</v>
      </c>
      <c r="AG109">
        <f t="shared" si="26"/>
        <v>100.764835532611</v>
      </c>
      <c r="AH109">
        <f t="shared" si="27"/>
        <v>-0.00685393729137678</v>
      </c>
      <c r="AI109">
        <f t="shared" si="28"/>
        <v>26.0867799208334</v>
      </c>
      <c r="AJ109">
        <f t="shared" si="29"/>
        <v>-0.444267909250746</v>
      </c>
      <c r="AO109" t="str">
        <f t="shared" si="34"/>
        <v>0.99999919+0.0009i</v>
      </c>
      <c r="AP109" t="str">
        <f t="shared" si="30"/>
        <v>0.999999999999344-0.000900000729i</v>
      </c>
      <c r="AQ109">
        <f t="shared" si="31"/>
        <v>-0.000900000486000118</v>
      </c>
      <c r="AR109">
        <f t="shared" si="32"/>
        <v>-0.0515662294075297</v>
      </c>
    </row>
    <row r="110" spans="24:44">
      <c r="X110">
        <f t="shared" si="18"/>
        <v>0.28</v>
      </c>
      <c r="Y110">
        <f t="shared" si="35"/>
        <v>280</v>
      </c>
      <c r="Z110">
        <f t="shared" si="19"/>
        <v>1758.4</v>
      </c>
      <c r="AA110" t="str">
        <f t="shared" si="20"/>
        <v>0.01+0.017584i</v>
      </c>
      <c r="AB110" t="str">
        <f t="shared" si="21"/>
        <v>-5.68698816537762i</v>
      </c>
      <c r="AC110" t="str">
        <f t="shared" si="22"/>
        <v>0.01-2.84349408411055i</v>
      </c>
      <c r="AD110" t="str">
        <f t="shared" si="23"/>
        <v>0.350881031963643-1.82833994603542i</v>
      </c>
      <c r="AE110" t="str">
        <f t="shared" si="24"/>
        <v>1.00828129193288-0.00717300484759865i</v>
      </c>
      <c r="AF110" t="str">
        <f t="shared" si="25"/>
        <v>100.828129193288-0.717300484759865i</v>
      </c>
      <c r="AG110">
        <f t="shared" si="26"/>
        <v>100.830680631462</v>
      </c>
      <c r="AH110">
        <f t="shared" si="27"/>
        <v>-0.0071139709715691</v>
      </c>
      <c r="AI110">
        <f t="shared" si="28"/>
        <v>26.0924538891145</v>
      </c>
      <c r="AJ110">
        <f t="shared" si="29"/>
        <v>-0.461076604184103</v>
      </c>
      <c r="AO110" t="str">
        <f t="shared" si="34"/>
        <v>0.999999128888889+0.000933333333333333i</v>
      </c>
      <c r="AP110" t="str">
        <f t="shared" si="30"/>
        <v>0.999999999999241-0.00093333414637037i</v>
      </c>
      <c r="AQ110">
        <f t="shared" si="31"/>
        <v>-0.000933333875358166</v>
      </c>
      <c r="AR110">
        <f t="shared" si="32"/>
        <v>-0.0534760919346121</v>
      </c>
    </row>
    <row r="111" spans="24:44">
      <c r="X111">
        <f t="shared" si="18"/>
        <v>0.29</v>
      </c>
      <c r="Y111">
        <f t="shared" si="35"/>
        <v>290</v>
      </c>
      <c r="Z111">
        <f t="shared" si="19"/>
        <v>1821.2</v>
      </c>
      <c r="AA111" t="str">
        <f t="shared" si="20"/>
        <v>0.01+0.018212i</v>
      </c>
      <c r="AB111" t="str">
        <f t="shared" si="21"/>
        <v>-5.49088512519218i</v>
      </c>
      <c r="AC111" t="str">
        <f t="shared" si="22"/>
        <v>0.01-2.74544256396881i</v>
      </c>
      <c r="AD111" t="str">
        <f t="shared" si="23"/>
        <v>0.328161219595098-1.76945065471562i</v>
      </c>
      <c r="AE111" t="str">
        <f t="shared" si="24"/>
        <v>1.00896266732001-0.00744091987501018i</v>
      </c>
      <c r="AF111" t="str">
        <f t="shared" si="25"/>
        <v>100.896266732001-0.744091987501018i</v>
      </c>
      <c r="AG111">
        <f t="shared" si="26"/>
        <v>100.8990104676</v>
      </c>
      <c r="AH111">
        <f t="shared" si="27"/>
        <v>-0.00737468810443499</v>
      </c>
      <c r="AI111">
        <f t="shared" si="28"/>
        <v>26.0983380545554</v>
      </c>
      <c r="AJ111">
        <f t="shared" si="29"/>
        <v>-0.477924458308824</v>
      </c>
      <c r="AO111" t="str">
        <f t="shared" si="34"/>
        <v>0.999999065555556+0.000966666666666667i</v>
      </c>
      <c r="AP111" t="str">
        <f t="shared" si="30"/>
        <v>0.999999999999126-0.000966667569962963i</v>
      </c>
      <c r="AQ111">
        <f t="shared" si="31"/>
        <v>-0.000966667268864367</v>
      </c>
      <c r="AR111">
        <f t="shared" si="32"/>
        <v>-0.0553859546993662</v>
      </c>
    </row>
    <row r="112" spans="24:44">
      <c r="X112">
        <f t="shared" si="18"/>
        <v>0.3</v>
      </c>
      <c r="Y112">
        <f t="shared" si="35"/>
        <v>300</v>
      </c>
      <c r="Z112">
        <f t="shared" si="19"/>
        <v>1884</v>
      </c>
      <c r="AA112" t="str">
        <f t="shared" si="20"/>
        <v>0.01+0.01884i</v>
      </c>
      <c r="AB112" t="str">
        <f t="shared" si="21"/>
        <v>-5.30785562101911i</v>
      </c>
      <c r="AC112" t="str">
        <f t="shared" si="22"/>
        <v>0.01-2.65392781183652i</v>
      </c>
      <c r="AD112" t="str">
        <f t="shared" si="23"/>
        <v>0.307583375923111-1.71410852159009i</v>
      </c>
      <c r="AE112" t="str">
        <f t="shared" si="24"/>
        <v>1.00966891144855-0.00771009747002961i</v>
      </c>
      <c r="AF112" t="str">
        <f t="shared" si="25"/>
        <v>100.966891144855-0.771009747002961i</v>
      </c>
      <c r="AG112">
        <f t="shared" si="26"/>
        <v>100.969834918588</v>
      </c>
      <c r="AH112">
        <f t="shared" si="27"/>
        <v>-0.0076361146934344</v>
      </c>
      <c r="AI112">
        <f t="shared" si="28"/>
        <v>26.1044328374231</v>
      </c>
      <c r="AJ112">
        <f t="shared" si="29"/>
        <v>-0.494812961521906</v>
      </c>
      <c r="AO112" t="str">
        <f t="shared" si="34"/>
        <v>0.999999+0.001i</v>
      </c>
      <c r="AP112" t="str">
        <f t="shared" si="30"/>
        <v>0.999999999999-0.001000001i</v>
      </c>
      <c r="AQ112">
        <f t="shared" si="31"/>
        <v>-0.00100000066666687</v>
      </c>
      <c r="AR112">
        <f t="shared" si="32"/>
        <v>-0.0572958177102801</v>
      </c>
    </row>
    <row r="113" spans="24:44">
      <c r="X113">
        <f t="shared" si="18"/>
        <v>0.31</v>
      </c>
      <c r="Y113">
        <f t="shared" si="35"/>
        <v>310</v>
      </c>
      <c r="Z113">
        <f t="shared" si="19"/>
        <v>1946.8</v>
      </c>
      <c r="AA113" t="str">
        <f t="shared" si="20"/>
        <v>0.01+0.019468i</v>
      </c>
      <c r="AB113" t="str">
        <f t="shared" si="21"/>
        <v>-5.13663447195397i</v>
      </c>
      <c r="AC113" t="str">
        <f t="shared" si="22"/>
        <v>0.01-2.56831723726115i</v>
      </c>
      <c r="AD113" t="str">
        <f t="shared" si="23"/>
        <v>0.28888903474711-1.66201450850059i</v>
      </c>
      <c r="AE113" t="str">
        <f t="shared" si="24"/>
        <v>1.01040012583107-0.00798058593961131i</v>
      </c>
      <c r="AF113" t="str">
        <f t="shared" si="25"/>
        <v>101.040012583107-0.798058593961131i</v>
      </c>
      <c r="AG113">
        <f t="shared" si="26"/>
        <v>101.043164243376</v>
      </c>
      <c r="AH113">
        <f t="shared" si="27"/>
        <v>-0.0078982769147845</v>
      </c>
      <c r="AI113">
        <f t="shared" si="28"/>
        <v>26.1107386737105</v>
      </c>
      <c r="AJ113">
        <f t="shared" si="29"/>
        <v>-0.511743613618603</v>
      </c>
      <c r="AO113" t="str">
        <f t="shared" si="34"/>
        <v>0.999998932222222+0.00103333333333333i</v>
      </c>
      <c r="AP113" t="str">
        <f t="shared" si="30"/>
        <v>0.99999999999886-0.0010333344367037i</v>
      </c>
      <c r="AQ113">
        <f t="shared" si="31"/>
        <v>-0.00103333406891381</v>
      </c>
      <c r="AR113">
        <f t="shared" si="32"/>
        <v>-0.059205680975842</v>
      </c>
    </row>
    <row r="114" spans="24:44">
      <c r="X114">
        <f t="shared" si="18"/>
        <v>0.32</v>
      </c>
      <c r="Y114">
        <f t="shared" si="35"/>
        <v>320</v>
      </c>
      <c r="Z114">
        <f t="shared" si="19"/>
        <v>2009.6</v>
      </c>
      <c r="AA114" t="str">
        <f t="shared" si="20"/>
        <v>0.01+0.020096i</v>
      </c>
      <c r="AB114" t="str">
        <f t="shared" si="21"/>
        <v>-4.97611464470541i</v>
      </c>
      <c r="AC114" t="str">
        <f t="shared" si="22"/>
        <v>0.01-2.48805732359674i</v>
      </c>
      <c r="AD114" t="str">
        <f t="shared" si="23"/>
        <v>0.271857205437234-1.61290074372954i</v>
      </c>
      <c r="AE114" t="str">
        <f t="shared" si="24"/>
        <v>1.01115641578634-0.00825243409650837i</v>
      </c>
      <c r="AF114" t="str">
        <f t="shared" si="25"/>
        <v>101.115641578634-0.825243409650837i</v>
      </c>
      <c r="AG114">
        <f t="shared" si="26"/>
        <v>101.119009086046</v>
      </c>
      <c r="AH114">
        <f t="shared" si="27"/>
        <v>-0.00816120112428476</v>
      </c>
      <c r="AI114">
        <f t="shared" si="28"/>
        <v>26.1172560152399</v>
      </c>
      <c r="AJ114">
        <f t="shared" si="29"/>
        <v>-0.52871792468348</v>
      </c>
      <c r="AO114" t="str">
        <f t="shared" si="34"/>
        <v>0.999998862222222+0.00106666666666667i</v>
      </c>
      <c r="AP114" t="str">
        <f t="shared" si="30"/>
        <v>0.999999999998706-0.0010666678802963i</v>
      </c>
      <c r="AQ114">
        <f t="shared" si="31"/>
        <v>-0.00106666747575337</v>
      </c>
      <c r="AR114">
        <f t="shared" si="32"/>
        <v>-0.0611155445045409</v>
      </c>
    </row>
    <row r="115" spans="24:44">
      <c r="X115">
        <f t="shared" si="18"/>
        <v>0.33</v>
      </c>
      <c r="Y115">
        <f t="shared" si="35"/>
        <v>330</v>
      </c>
      <c r="Z115">
        <f t="shared" si="19"/>
        <v>2072.4</v>
      </c>
      <c r="AA115" t="str">
        <f t="shared" si="20"/>
        <v>0.01+0.020724i</v>
      </c>
      <c r="AB115" t="str">
        <f t="shared" si="21"/>
        <v>-4.82532329183555i</v>
      </c>
      <c r="AC115" t="str">
        <f t="shared" si="22"/>
        <v>0.01-2.41266164712411i</v>
      </c>
      <c r="AD115" t="str">
        <f t="shared" si="23"/>
        <v>0.256298097817174-1.56652680867921i</v>
      </c>
      <c r="AE115" t="str">
        <f t="shared" si="24"/>
        <v>1.01193789047738-0.00852569127968997i</v>
      </c>
      <c r="AF115" t="str">
        <f t="shared" si="25"/>
        <v>101.193789047738-0.852569127968997i</v>
      </c>
      <c r="AG115">
        <f t="shared" si="26"/>
        <v>101.197380479714</v>
      </c>
      <c r="AH115">
        <f t="shared" si="27"/>
        <v>-0.00842491386423566</v>
      </c>
      <c r="AI115">
        <f t="shared" si="28"/>
        <v>26.1239853297724</v>
      </c>
      <c r="AJ115">
        <f t="shared" si="29"/>
        <v>-0.545737415486821</v>
      </c>
      <c r="AO115" t="str">
        <f t="shared" si="34"/>
        <v>0.99999879+0.0011i</v>
      </c>
      <c r="AP115" t="str">
        <f t="shared" si="30"/>
        <v>0.999999999998536-0.001100001331i</v>
      </c>
      <c r="AQ115">
        <f t="shared" si="31"/>
        <v>-0.00110000088733366</v>
      </c>
      <c r="AR115">
        <f t="shared" si="32"/>
        <v>-0.063025408304864</v>
      </c>
    </row>
    <row r="116" spans="24:44">
      <c r="X116">
        <f t="shared" si="18"/>
        <v>0.34</v>
      </c>
      <c r="Y116">
        <f t="shared" si="35"/>
        <v>340</v>
      </c>
      <c r="Z116">
        <f t="shared" si="19"/>
        <v>2135.2</v>
      </c>
      <c r="AA116" t="str">
        <f t="shared" si="20"/>
        <v>0.01+0.021352i</v>
      </c>
      <c r="AB116" t="str">
        <f t="shared" si="21"/>
        <v>-4.68340201854627i</v>
      </c>
      <c r="AC116" t="str">
        <f t="shared" si="22"/>
        <v>0.01-2.34170101044399i</v>
      </c>
      <c r="AD116" t="str">
        <f t="shared" si="23"/>
        <v>0.242048027921036-1.52267649557441i</v>
      </c>
      <c r="AE116" t="str">
        <f t="shared" si="24"/>
        <v>1.01274466295101-0.00880040737513319i</v>
      </c>
      <c r="AF116" t="str">
        <f t="shared" si="25"/>
        <v>101.274466295101-0.880040737513319i</v>
      </c>
      <c r="AG116">
        <f t="shared" si="26"/>
        <v>101.278289850576</v>
      </c>
      <c r="AH116">
        <f t="shared" si="27"/>
        <v>-0.0086894418704537</v>
      </c>
      <c r="AI116">
        <f t="shared" si="28"/>
        <v>26.1309271011195</v>
      </c>
      <c r="AJ116">
        <f t="shared" si="29"/>
        <v>-0.562803617886561</v>
      </c>
      <c r="AO116" t="str">
        <f t="shared" si="34"/>
        <v>0.999998715555556+0.00113333333333333i</v>
      </c>
      <c r="AP116" t="str">
        <f t="shared" si="30"/>
        <v>0.99999999999835-0.00113333478903703i</v>
      </c>
      <c r="AQ116">
        <f t="shared" si="31"/>
        <v>-0.00113333430380284</v>
      </c>
      <c r="AR116">
        <f t="shared" si="32"/>
        <v>-0.0649352723853</v>
      </c>
    </row>
    <row r="117" spans="24:44">
      <c r="X117">
        <f t="shared" si="18"/>
        <v>0.35</v>
      </c>
      <c r="Y117">
        <f t="shared" si="35"/>
        <v>350</v>
      </c>
      <c r="Z117">
        <f t="shared" si="19"/>
        <v>2198</v>
      </c>
      <c r="AA117" t="str">
        <f t="shared" si="20"/>
        <v>0.01+0.02198i</v>
      </c>
      <c r="AB117" t="str">
        <f t="shared" si="21"/>
        <v>-4.54959053230209i</v>
      </c>
      <c r="AC117" t="str">
        <f t="shared" si="22"/>
        <v>0.01-2.27479526728844i</v>
      </c>
      <c r="AD117" t="str">
        <f t="shared" si="23"/>
        <v>0.228965259795096-1.4811549790967i</v>
      </c>
      <c r="AE117" t="str">
        <f t="shared" si="24"/>
        <v>1.01357685017893-0.00907663283700643i</v>
      </c>
      <c r="AF117" t="str">
        <f t="shared" si="25"/>
        <v>101.357685017893-0.907663283700643i</v>
      </c>
      <c r="AG117">
        <f t="shared" si="26"/>
        <v>101.361749022119</v>
      </c>
      <c r="AH117">
        <f t="shared" si="27"/>
        <v>-0.00895481207938749</v>
      </c>
      <c r="AI117">
        <f t="shared" si="28"/>
        <v>26.1380818292604</v>
      </c>
      <c r="AJ117">
        <f t="shared" si="29"/>
        <v>-0.57991807523601</v>
      </c>
      <c r="AO117" t="str">
        <f t="shared" si="34"/>
        <v>0.999998638888889+0.00116666666666667i</v>
      </c>
      <c r="AP117" t="str">
        <f t="shared" si="30"/>
        <v>0.999999999998147-0.00116666825462963i</v>
      </c>
      <c r="AQ117">
        <f t="shared" si="31"/>
        <v>-0.00116666772530908</v>
      </c>
      <c r="AR117">
        <f t="shared" si="32"/>
        <v>-0.0668451367543381</v>
      </c>
    </row>
    <row r="118" spans="24:44">
      <c r="X118">
        <f t="shared" si="18"/>
        <v>0.36</v>
      </c>
      <c r="Y118">
        <f t="shared" si="35"/>
        <v>360</v>
      </c>
      <c r="Z118">
        <f t="shared" si="19"/>
        <v>2260.8</v>
      </c>
      <c r="AA118" t="str">
        <f t="shared" si="20"/>
        <v>0.01+0.022608i</v>
      </c>
      <c r="AB118" t="str">
        <f t="shared" si="21"/>
        <v>-4.42321301751592i</v>
      </c>
      <c r="AC118" t="str">
        <f t="shared" si="22"/>
        <v>0.01-2.21160650986376i</v>
      </c>
      <c r="AD118" t="str">
        <f t="shared" si="23"/>
        <v>0.216926593595205-1.4417863494276i</v>
      </c>
      <c r="AE118" t="str">
        <f t="shared" si="24"/>
        <v>1.01443457310035-0.0093544187092605i</v>
      </c>
      <c r="AF118" t="str">
        <f t="shared" si="25"/>
        <v>101.443457310035-0.93544187092605i</v>
      </c>
      <c r="AG118">
        <f t="shared" si="26"/>
        <v>101.447770219492</v>
      </c>
      <c r="AH118">
        <f t="shared" si="27"/>
        <v>-0.00922105163533851</v>
      </c>
      <c r="AI118">
        <f t="shared" si="28"/>
        <v>26.1454500304623</v>
      </c>
      <c r="AJ118">
        <f t="shared" si="29"/>
        <v>-0.597082342797568</v>
      </c>
      <c r="AO118" t="str">
        <f t="shared" si="34"/>
        <v>0.99999856+0.0012i</v>
      </c>
      <c r="AP118" t="str">
        <f t="shared" si="30"/>
        <v>0.999999999997926-0.001200001728i</v>
      </c>
      <c r="AQ118">
        <f t="shared" si="31"/>
        <v>-0.0012000011520005</v>
      </c>
      <c r="AR118">
        <f t="shared" si="32"/>
        <v>-0.0687550014204653</v>
      </c>
    </row>
    <row r="119" spans="24:44">
      <c r="X119">
        <f t="shared" si="18"/>
        <v>0.37</v>
      </c>
      <c r="Y119">
        <f t="shared" si="35"/>
        <v>370</v>
      </c>
      <c r="Z119">
        <f t="shared" si="19"/>
        <v>2323.6</v>
      </c>
      <c r="AA119" t="str">
        <f t="shared" si="20"/>
        <v>0.01+0.023236i</v>
      </c>
      <c r="AB119" t="str">
        <f t="shared" si="21"/>
        <v>-4.30366671974522i</v>
      </c>
      <c r="AC119" t="str">
        <f t="shared" si="22"/>
        <v>0.01-2.15183336094853i</v>
      </c>
      <c r="AD119" t="str">
        <f t="shared" si="23"/>
        <v>0.205824552026555-1.40441145954143i</v>
      </c>
      <c r="AE119" t="str">
        <f t="shared" si="24"/>
        <v>1.01531795666623-0.00963381664764667i</v>
      </c>
      <c r="AF119" t="str">
        <f t="shared" si="25"/>
        <v>101.531795666623-0.963381664764667i</v>
      </c>
      <c r="AG119">
        <f t="shared" si="26"/>
        <v>101.536366074037</v>
      </c>
      <c r="AH119">
        <f t="shared" si="27"/>
        <v>-0.00948818789779225</v>
      </c>
      <c r="AI119">
        <f t="shared" si="28"/>
        <v>26.1530322374061</v>
      </c>
      <c r="AJ119">
        <f t="shared" si="29"/>
        <v>-0.614297988162771</v>
      </c>
      <c r="AO119" t="str">
        <f t="shared" si="34"/>
        <v>0.999998478888889+0.00123333333333333i</v>
      </c>
      <c r="AP119" t="str">
        <f t="shared" si="30"/>
        <v>0.999999999997686-0.00123333520937037i</v>
      </c>
      <c r="AQ119">
        <f t="shared" si="31"/>
        <v>-0.00123333458402526</v>
      </c>
      <c r="AR119">
        <f t="shared" si="32"/>
        <v>-0.0706648663921705</v>
      </c>
    </row>
    <row r="120" spans="24:44">
      <c r="X120">
        <f t="shared" si="18"/>
        <v>0.38</v>
      </c>
      <c r="Y120">
        <f t="shared" si="35"/>
        <v>380</v>
      </c>
      <c r="Z120">
        <f t="shared" si="19"/>
        <v>2386.4</v>
      </c>
      <c r="AA120" t="str">
        <f t="shared" si="20"/>
        <v>0.01+0.023864i</v>
      </c>
      <c r="AB120" t="str">
        <f t="shared" si="21"/>
        <v>-4.19041233238351i</v>
      </c>
      <c r="AC120" t="str">
        <f t="shared" si="22"/>
        <v>0.01-2.09520616723936i</v>
      </c>
      <c r="AD120" t="str">
        <f t="shared" si="23"/>
        <v>0.19556504908456-1.36888604506122i</v>
      </c>
      <c r="AE120" t="str">
        <f t="shared" si="24"/>
        <v>1.01622712988514-0.00991487894217614i</v>
      </c>
      <c r="AF120" t="str">
        <f t="shared" si="25"/>
        <v>101.622712988514-0.991487894217614i</v>
      </c>
      <c r="AG120">
        <f t="shared" si="26"/>
        <v>101.627549627993</v>
      </c>
      <c r="AH120">
        <f t="shared" si="27"/>
        <v>-0.00975624844886104</v>
      </c>
      <c r="AI120">
        <f t="shared" si="28"/>
        <v>26.1608289993154</v>
      </c>
      <c r="AJ120">
        <f t="shared" si="29"/>
        <v>-0.631566591678736</v>
      </c>
      <c r="AO120" t="str">
        <f t="shared" si="34"/>
        <v>0.999998395555556+0.00126666666666667i</v>
      </c>
      <c r="AP120" t="str">
        <f t="shared" si="30"/>
        <v>0.999999999997425-0.00126666869896297i</v>
      </c>
      <c r="AQ120">
        <f t="shared" si="31"/>
        <v>-0.00126666802153152</v>
      </c>
      <c r="AR120">
        <f t="shared" si="32"/>
        <v>-0.0725747316779424</v>
      </c>
    </row>
    <row r="121" spans="24:44">
      <c r="X121">
        <f t="shared" si="18"/>
        <v>0.39</v>
      </c>
      <c r="Y121">
        <f t="shared" si="35"/>
        <v>390</v>
      </c>
      <c r="Z121">
        <f t="shared" si="19"/>
        <v>2449.2</v>
      </c>
      <c r="AA121" t="str">
        <f t="shared" si="20"/>
        <v>0.01+0.024492i</v>
      </c>
      <c r="AB121" t="str">
        <f t="shared" si="21"/>
        <v>-4.08296586232239i</v>
      </c>
      <c r="AC121" t="str">
        <f t="shared" si="22"/>
        <v>0.01-2.04148293218194i</v>
      </c>
      <c r="AD121" t="str">
        <f t="shared" si="23"/>
        <v>0.186065449568712-1.33507908020745i</v>
      </c>
      <c r="AE121" t="str">
        <f t="shared" si="24"/>
        <v>1.01716222587074-0.0101976585400427i</v>
      </c>
      <c r="AF121" t="str">
        <f t="shared" si="25"/>
        <v>101.716222587074-1.01976585400427i</v>
      </c>
      <c r="AG121">
        <f t="shared" si="26"/>
        <v>101.721334339362</v>
      </c>
      <c r="AH121">
        <f t="shared" si="27"/>
        <v>-0.0100252611008467</v>
      </c>
      <c r="AI121">
        <f t="shared" si="28"/>
        <v>26.1688408820909</v>
      </c>
      <c r="AJ121">
        <f t="shared" si="29"/>
        <v>-0.64888974688146</v>
      </c>
      <c r="AO121" t="str">
        <f t="shared" si="34"/>
        <v>0.99999831+0.0013i</v>
      </c>
      <c r="AP121" t="str">
        <f t="shared" si="30"/>
        <v>0.999999999997144-0.001300002197i</v>
      </c>
      <c r="AQ121">
        <f t="shared" si="31"/>
        <v>-0.00130000146466741</v>
      </c>
      <c r="AR121">
        <f t="shared" si="32"/>
        <v>-0.074484597286268</v>
      </c>
    </row>
    <row r="122" spans="24:44">
      <c r="X122">
        <f t="shared" si="18"/>
        <v>0.4</v>
      </c>
      <c r="Y122">
        <f t="shared" si="35"/>
        <v>400</v>
      </c>
      <c r="Z122">
        <f t="shared" si="19"/>
        <v>2512</v>
      </c>
      <c r="AA122" t="str">
        <f t="shared" si="20"/>
        <v>0.01+0.02512i</v>
      </c>
      <c r="AB122" t="str">
        <f t="shared" si="21"/>
        <v>-3.98089171576433i</v>
      </c>
      <c r="AC122" t="str">
        <f t="shared" si="22"/>
        <v>0.01-1.99044585887739i</v>
      </c>
      <c r="AD122" t="str">
        <f t="shared" si="23"/>
        <v>0.177252946781011-1.30287133815125i</v>
      </c>
      <c r="AE122" t="str">
        <f t="shared" si="24"/>
        <v>1.018123381891-0.0104822090690245i</v>
      </c>
      <c r="AF122" t="str">
        <f t="shared" si="25"/>
        <v>101.8123381891-1.04822090690245i</v>
      </c>
      <c r="AG122">
        <f t="shared" si="26"/>
        <v>101.817734086952</v>
      </c>
      <c r="AH122">
        <f t="shared" si="27"/>
        <v>-0.0102952539039236</v>
      </c>
      <c r="AI122">
        <f t="shared" si="28"/>
        <v>26.1770684684486</v>
      </c>
      <c r="AJ122">
        <f t="shared" si="29"/>
        <v>-0.666269060936043</v>
      </c>
      <c r="AO122" t="str">
        <f t="shared" si="34"/>
        <v>0.999998222222222+0.00133333333333333i</v>
      </c>
      <c r="AP122" t="str">
        <f t="shared" si="30"/>
        <v>0.99999999999684-0.0013333357037037i</v>
      </c>
      <c r="AQ122">
        <f t="shared" si="31"/>
        <v>-0.00133333491358109</v>
      </c>
      <c r="AR122">
        <f t="shared" si="32"/>
        <v>-0.0763944632256366</v>
      </c>
    </row>
    <row r="123" spans="24:44">
      <c r="X123">
        <f t="shared" si="18"/>
        <v>0.41</v>
      </c>
      <c r="Y123">
        <f t="shared" si="35"/>
        <v>410</v>
      </c>
      <c r="Z123">
        <f t="shared" si="19"/>
        <v>2574.8</v>
      </c>
      <c r="AA123" t="str">
        <f t="shared" si="20"/>
        <v>0.01+0.025748i</v>
      </c>
      <c r="AB123" t="str">
        <f t="shared" si="21"/>
        <v>-3.88379679586764i</v>
      </c>
      <c r="AC123" t="str">
        <f t="shared" si="22"/>
        <v>0.01-1.94189839890477i</v>
      </c>
      <c r="AD123" t="str">
        <f t="shared" si="23"/>
        <v>0.169063200537954-1.27215412836247i</v>
      </c>
      <c r="AE123" t="str">
        <f t="shared" si="24"/>
        <v>1.01911073941906-0.0107685848613868i</v>
      </c>
      <c r="AF123" t="str">
        <f t="shared" si="25"/>
        <v>101.911073941906-1.07685848613868i</v>
      </c>
      <c r="AG123">
        <f t="shared" si="26"/>
        <v>101.916763175602</v>
      </c>
      <c r="AH123">
        <f t="shared" si="27"/>
        <v>-0.010566255153951</v>
      </c>
      <c r="AI123">
        <f t="shared" si="28"/>
        <v>26.1855123580625</v>
      </c>
      <c r="AJ123">
        <f t="shared" si="29"/>
        <v>-0.683706155084281</v>
      </c>
      <c r="AO123" t="str">
        <f t="shared" si="34"/>
        <v>0.999998132222222+0.00136666666666667i</v>
      </c>
      <c r="AP123" t="str">
        <f t="shared" si="30"/>
        <v>0.999999999996512-0.0013666692192963i</v>
      </c>
      <c r="AQ123">
        <f t="shared" si="31"/>
        <v>-0.00136666836842071</v>
      </c>
      <c r="AR123">
        <f t="shared" si="32"/>
        <v>-0.0783043295045369</v>
      </c>
    </row>
    <row r="124" spans="24:44">
      <c r="X124">
        <f t="shared" si="18"/>
        <v>0.42</v>
      </c>
      <c r="Y124">
        <f t="shared" si="35"/>
        <v>420</v>
      </c>
      <c r="Z124">
        <f t="shared" si="19"/>
        <v>2637.6</v>
      </c>
      <c r="AA124" t="str">
        <f t="shared" si="20"/>
        <v>0.01+0.026376i</v>
      </c>
      <c r="AB124" t="str">
        <f t="shared" si="21"/>
        <v>-3.79132544358508i</v>
      </c>
      <c r="AC124" t="str">
        <f t="shared" si="22"/>
        <v>0.01-1.89566272274037i</v>
      </c>
      <c r="AD124" t="str">
        <f t="shared" si="23"/>
        <v>0.161439189124048-1.24282818731121i</v>
      </c>
      <c r="AE124" t="str">
        <f t="shared" si="24"/>
        <v>1.02012444418594-0.0110568409783033i</v>
      </c>
      <c r="AF124" t="str">
        <f t="shared" si="25"/>
        <v>102.012444418594-1.10568409783033i</v>
      </c>
      <c r="AG124">
        <f t="shared" si="26"/>
        <v>102.01843634158</v>
      </c>
      <c r="AH124">
        <f t="shared" si="27"/>
        <v>-0.0108382934004144</v>
      </c>
      <c r="AI124">
        <f t="shared" si="28"/>
        <v>26.1941731677127</v>
      </c>
      <c r="AJ124">
        <f t="shared" si="29"/>
        <v>-0.701202665099698</v>
      </c>
      <c r="AO124" t="str">
        <f t="shared" si="34"/>
        <v>0.99999804+0.0014i</v>
      </c>
      <c r="AP124" t="str">
        <f t="shared" si="30"/>
        <v>0.999999999996158-0.001400002744i</v>
      </c>
      <c r="AQ124">
        <f t="shared" si="31"/>
        <v>-0.00140000182933441</v>
      </c>
      <c r="AR124">
        <f t="shared" si="32"/>
        <v>-0.0802141961314562</v>
      </c>
    </row>
    <row r="125" spans="24:44">
      <c r="X125">
        <f t="shared" si="18"/>
        <v>0.43</v>
      </c>
      <c r="Y125">
        <f t="shared" si="35"/>
        <v>430</v>
      </c>
      <c r="Z125">
        <f t="shared" si="19"/>
        <v>2700.4</v>
      </c>
      <c r="AA125" t="str">
        <f t="shared" si="20"/>
        <v>0.01+0.027004i</v>
      </c>
      <c r="AB125" t="str">
        <f t="shared" si="21"/>
        <v>-3.70315508443194i</v>
      </c>
      <c r="AC125" t="str">
        <f t="shared" si="22"/>
        <v>0.01-1.85157754314176i</v>
      </c>
      <c r="AD125" t="str">
        <f t="shared" si="23"/>
        <v>0.154330237847393-1.21480270216533i</v>
      </c>
      <c r="AE125" t="str">
        <f t="shared" si="24"/>
        <v>1.02116464623495-0.0113470332348191i</v>
      </c>
      <c r="AF125" t="str">
        <f t="shared" si="25"/>
        <v>102.116464623495-1.13470332348191i</v>
      </c>
      <c r="AG125">
        <f t="shared" si="26"/>
        <v>102.122768758166</v>
      </c>
      <c r="AH125">
        <f t="shared" si="27"/>
        <v>-0.0111113974545066</v>
      </c>
      <c r="AI125">
        <f t="shared" si="28"/>
        <v>26.2030515314375</v>
      </c>
      <c r="AJ125">
        <f t="shared" si="29"/>
        <v>-0.718760241750516</v>
      </c>
      <c r="AO125" t="str">
        <f t="shared" si="34"/>
        <v>0.999997945555556+0.00143333333333333i</v>
      </c>
      <c r="AP125" t="str">
        <f t="shared" si="30"/>
        <v>0.999999999995779-0.00143333627803703i</v>
      </c>
      <c r="AQ125">
        <f t="shared" si="31"/>
        <v>-0.00143333529647034</v>
      </c>
      <c r="AR125">
        <f t="shared" si="32"/>
        <v>-0.082124063114883</v>
      </c>
    </row>
    <row r="126" spans="24:44">
      <c r="X126">
        <f t="shared" si="18"/>
        <v>0.44</v>
      </c>
      <c r="Y126">
        <f t="shared" si="35"/>
        <v>440</v>
      </c>
      <c r="Z126">
        <f t="shared" si="19"/>
        <v>2763.2</v>
      </c>
      <c r="AA126" t="str">
        <f t="shared" si="20"/>
        <v>0.01+0.027632i</v>
      </c>
      <c r="AB126" t="str">
        <f t="shared" si="21"/>
        <v>-3.61899246887666i</v>
      </c>
      <c r="AC126" t="str">
        <f t="shared" si="22"/>
        <v>0.01-1.80949623534308i</v>
      </c>
      <c r="AD126" t="str">
        <f t="shared" si="23"/>
        <v>0.147691193989475-1.18799444996802i</v>
      </c>
      <c r="AE126" t="str">
        <f t="shared" si="24"/>
        <v>1.022231499978-0.0116392182253744i</v>
      </c>
      <c r="AF126" t="str">
        <f t="shared" si="25"/>
        <v>102.2231499978-1.16392182253744i</v>
      </c>
      <c r="AG126">
        <f t="shared" si="26"/>
        <v>102.229776041434</v>
      </c>
      <c r="AH126">
        <f t="shared" si="27"/>
        <v>-0.0113855963973471</v>
      </c>
      <c r="AI126">
        <f t="shared" si="28"/>
        <v>26.2121481006904</v>
      </c>
      <c r="AJ126">
        <f t="shared" si="29"/>
        <v>-0.736380551270648</v>
      </c>
      <c r="AO126" t="str">
        <f t="shared" si="34"/>
        <v>0.999997848888889+0.00146666666666667i</v>
      </c>
      <c r="AP126" t="str">
        <f t="shared" si="30"/>
        <v>0.999999999995373-0.00146666982162963i</v>
      </c>
      <c r="AQ126">
        <f t="shared" si="31"/>
        <v>-0.00146666876997667</v>
      </c>
      <c r="AR126">
        <f t="shared" si="32"/>
        <v>-0.0840339304633067</v>
      </c>
    </row>
    <row r="127" spans="24:44">
      <c r="X127">
        <f t="shared" si="18"/>
        <v>0.45</v>
      </c>
      <c r="Y127">
        <f t="shared" si="35"/>
        <v>450</v>
      </c>
      <c r="Z127">
        <f t="shared" si="19"/>
        <v>2826</v>
      </c>
      <c r="AA127" t="str">
        <f t="shared" si="20"/>
        <v>0.01+0.02826i</v>
      </c>
      <c r="AB127" t="str">
        <f t="shared" si="21"/>
        <v>-3.53857041401274i</v>
      </c>
      <c r="AC127" t="str">
        <f t="shared" si="22"/>
        <v>0.01-1.76928520789101i</v>
      </c>
      <c r="AD127" t="str">
        <f t="shared" si="23"/>
        <v>0.141481723600097-1.16232703722616i</v>
      </c>
      <c r="AE127" t="str">
        <f t="shared" si="24"/>
        <v>1.02332516425374-0.0119334533499127i</v>
      </c>
      <c r="AF127" t="str">
        <f t="shared" si="25"/>
        <v>102.332516425374-1.19334533499127i</v>
      </c>
      <c r="AG127">
        <f t="shared" si="26"/>
        <v>102.339474256213</v>
      </c>
      <c r="AH127">
        <f t="shared" si="27"/>
        <v>-0.0116609195883511</v>
      </c>
      <c r="AI127">
        <f t="shared" si="28"/>
        <v>26.2214635445022</v>
      </c>
      <c r="AJ127">
        <f t="shared" si="29"/>
        <v>-0.754065275839164</v>
      </c>
      <c r="AO127" t="str">
        <f t="shared" si="34"/>
        <v>0.99999775+0.0015i</v>
      </c>
      <c r="AP127" t="str">
        <f t="shared" si="30"/>
        <v>0.999999999994937-0.001500003375i</v>
      </c>
      <c r="AQ127">
        <f t="shared" si="31"/>
        <v>-0.00150000225000152</v>
      </c>
      <c r="AR127">
        <f t="shared" si="32"/>
        <v>-0.0859437981852144</v>
      </c>
    </row>
    <row r="128" spans="24:44">
      <c r="X128">
        <f t="shared" si="18"/>
        <v>0.46</v>
      </c>
      <c r="Y128">
        <f t="shared" si="35"/>
        <v>460</v>
      </c>
      <c r="Z128">
        <f t="shared" si="19"/>
        <v>2888.8</v>
      </c>
      <c r="AA128" t="str">
        <f t="shared" si="20"/>
        <v>0.01+0.028888i</v>
      </c>
      <c r="AB128" t="str">
        <f t="shared" si="21"/>
        <v>-3.46164497022985i</v>
      </c>
      <c r="AC128" t="str">
        <f t="shared" si="22"/>
        <v>0.01-1.73082248598034i</v>
      </c>
      <c r="AD128" t="str">
        <f t="shared" si="23"/>
        <v>0.135665710099964-1.13773022694063i</v>
      </c>
      <c r="AE128" t="str">
        <f t="shared" si="24"/>
        <v>1.02444580238762-0.012229796840594i</v>
      </c>
      <c r="AF128" t="str">
        <f t="shared" si="25"/>
        <v>102.444580238762-1.2229796840594i</v>
      </c>
      <c r="AG128">
        <f t="shared" si="26"/>
        <v>102.451879922253</v>
      </c>
      <c r="AH128">
        <f t="shared" si="27"/>
        <v>-0.0119373966737485</v>
      </c>
      <c r="AI128">
        <f t="shared" si="28"/>
        <v>26.2309985496482</v>
      </c>
      <c r="AJ128">
        <f t="shared" si="29"/>
        <v>-0.771816114068389</v>
      </c>
      <c r="AO128" t="str">
        <f t="shared" si="34"/>
        <v>0.999997648888889+0.00153333333333333i</v>
      </c>
      <c r="AP128" t="str">
        <f t="shared" si="30"/>
        <v>0.999999999994472-0.00153333693837037i</v>
      </c>
      <c r="AQ128">
        <f t="shared" si="31"/>
        <v>-0.00153333573669305</v>
      </c>
      <c r="AR128">
        <f t="shared" si="32"/>
        <v>-0.0878536662890948</v>
      </c>
    </row>
    <row r="129" spans="24:44">
      <c r="X129">
        <f t="shared" si="18"/>
        <v>0.47</v>
      </c>
      <c r="Y129">
        <f t="shared" si="35"/>
        <v>470</v>
      </c>
      <c r="Z129">
        <f t="shared" si="19"/>
        <v>2951.6</v>
      </c>
      <c r="AA129" t="str">
        <f t="shared" si="20"/>
        <v>0.01+0.029516i</v>
      </c>
      <c r="AB129" t="str">
        <f t="shared" si="21"/>
        <v>-3.38799294958666i</v>
      </c>
      <c r="AC129" t="str">
        <f t="shared" si="22"/>
        <v>0.01-1.69399647564033i</v>
      </c>
      <c r="AD129" t="str">
        <f t="shared" si="23"/>
        <v>0.130210738267303-1.1141393419092i</v>
      </c>
      <c r="AE129" t="str">
        <f t="shared" si="24"/>
        <v>1.02559358225389-0.0125283077891392i</v>
      </c>
      <c r="AF129" t="str">
        <f t="shared" si="25"/>
        <v>102.559358225389-1.25283077891392i</v>
      </c>
      <c r="AG129">
        <f t="shared" si="26"/>
        <v>102.567010020592</v>
      </c>
      <c r="AH129">
        <f t="shared" si="27"/>
        <v>-0.012215057595261</v>
      </c>
      <c r="AI129">
        <f t="shared" si="28"/>
        <v>26.2407538208194</v>
      </c>
      <c r="AJ129">
        <f t="shared" si="29"/>
        <v>-0.789634781501113</v>
      </c>
      <c r="AO129" t="str">
        <f t="shared" si="34"/>
        <v>0.999997545555556+0.00156666666666667i</v>
      </c>
      <c r="AP129" t="str">
        <f t="shared" si="30"/>
        <v>0.999999999993975-0.00156667051196296i</v>
      </c>
      <c r="AQ129">
        <f t="shared" si="31"/>
        <v>-0.00156666923019942</v>
      </c>
      <c r="AR129">
        <f t="shared" si="32"/>
        <v>-0.0897635347834362</v>
      </c>
    </row>
    <row r="130" spans="24:44">
      <c r="X130">
        <f t="shared" si="18"/>
        <v>0.48</v>
      </c>
      <c r="Y130">
        <f t="shared" si="35"/>
        <v>480</v>
      </c>
      <c r="Z130">
        <f t="shared" si="19"/>
        <v>3014.4</v>
      </c>
      <c r="AA130" t="str">
        <f t="shared" si="20"/>
        <v>0.01+0.030144i</v>
      </c>
      <c r="AB130" t="str">
        <f t="shared" si="21"/>
        <v>-3.31740976313694i</v>
      </c>
      <c r="AC130" t="str">
        <f t="shared" si="22"/>
        <v>0.01-1.65870488239782i</v>
      </c>
      <c r="AD130" t="str">
        <f t="shared" si="23"/>
        <v>0.125087650092341-1.091494734673i</v>
      </c>
      <c r="AE130" t="str">
        <f t="shared" si="24"/>
        <v>1.02676867633965-0.012829046174827i</v>
      </c>
      <c r="AF130" t="str">
        <f t="shared" si="25"/>
        <v>102.676867633965-1.2829046174827i</v>
      </c>
      <c r="AG130">
        <f t="shared" si="26"/>
        <v>102.684882000129</v>
      </c>
      <c r="AH130">
        <f t="shared" si="27"/>
        <v>-0.0124939325989421</v>
      </c>
      <c r="AI130">
        <f t="shared" si="28"/>
        <v>26.2507300808007</v>
      </c>
      <c r="AJ130">
        <f t="shared" si="29"/>
        <v>-0.807523011117024</v>
      </c>
      <c r="AO130" t="str">
        <f t="shared" si="34"/>
        <v>0.99999744+0.0016i</v>
      </c>
      <c r="AP130" t="str">
        <f t="shared" si="30"/>
        <v>0.999999999993446-0.001600004096i</v>
      </c>
      <c r="AQ130">
        <f t="shared" si="31"/>
        <v>-0.00160000273066876</v>
      </c>
      <c r="AR130">
        <f t="shared" si="32"/>
        <v>-0.0916734036767272</v>
      </c>
    </row>
    <row r="131" spans="24:44">
      <c r="X131">
        <f t="shared" ref="X131:X194" si="36">Y131/1000</f>
        <v>0.49</v>
      </c>
      <c r="Y131">
        <f t="shared" si="35"/>
        <v>490</v>
      </c>
      <c r="Z131">
        <f t="shared" ref="Z131:Z194" si="37">6.28*Y131</f>
        <v>3077.2</v>
      </c>
      <c r="AA131" t="str">
        <f t="shared" ref="AA131:AA194" si="38">COMPLEX(Q$11,Q$3*Z131)</f>
        <v>0.01+0.030772i</v>
      </c>
      <c r="AB131" t="str">
        <f t="shared" ref="AB131:AB194" si="39">COMPLEX(Q$8,-1/(Q$6*Z131))</f>
        <v>-3.24970752307292i</v>
      </c>
      <c r="AC131" t="str">
        <f t="shared" ref="AC131:AC194" si="40">COMPLEX(Q$9,-1/(Q$7*Z131))</f>
        <v>0.01-1.62485376234889i</v>
      </c>
      <c r="AD131" t="str">
        <f t="shared" ref="AD131:AD194" si="41">IMDIV(1,IMSUM(IMDIV(1,AB131),IMDIV(1,AC131),1/Q$5))</f>
        <v>0.120270161332865-1.06974131579499i</v>
      </c>
      <c r="AE131" t="str">
        <f t="shared" ref="AE131:AE194" si="42">IMDIV(AD131,IMSUM(AA131,AD131))</f>
        <v>1.02797126181088-0.0131320728931703i</v>
      </c>
      <c r="AF131" t="str">
        <f t="shared" ref="AF131:AF194" si="43">IMPRODUCT(U$1,AE131)</f>
        <v>102.797126181088-1.31320728931703i</v>
      </c>
      <c r="AG131">
        <f t="shared" ref="AG131:AG194" si="44">IMABS(AF131)</f>
        <v>102.805513784404</v>
      </c>
      <c r="AH131">
        <f t="shared" ref="AH131:AH194" si="45">IMARGUMENT(AF131)</f>
        <v>-0.0127740522441852</v>
      </c>
      <c r="AI131">
        <f t="shared" ref="AI131:AI194" si="46">20*LOG(AG131)+D$26+D$27</f>
        <v>26.2609280706524</v>
      </c>
      <c r="AJ131">
        <f t="shared" ref="AJ131:AJ194" si="47">DEGREES(AH131)+AR131</f>
        <v>-0.825482553848885</v>
      </c>
      <c r="AO131" t="str">
        <f t="shared" si="34"/>
        <v>0.999997332222222+0.00163333333333333i</v>
      </c>
      <c r="AP131" t="str">
        <f t="shared" ref="AP131:AP194" si="48">IMDIV(1,AO131)</f>
        <v>0.999999999992883-0.0016333376907037i</v>
      </c>
      <c r="AQ131">
        <f t="shared" ref="AQ131:AQ194" si="49">IMARGUMENT(AP131)</f>
        <v>-0.00163333623824923</v>
      </c>
      <c r="AR131">
        <f t="shared" ref="AR131:AR194" si="50">DEGREES(AQ131)</f>
        <v>-0.0935832729774555</v>
      </c>
    </row>
    <row r="132" spans="24:44">
      <c r="X132">
        <f t="shared" si="36"/>
        <v>0.5</v>
      </c>
      <c r="Y132">
        <f t="shared" si="35"/>
        <v>500</v>
      </c>
      <c r="Z132">
        <f t="shared" si="37"/>
        <v>3140</v>
      </c>
      <c r="AA132" t="str">
        <f t="shared" si="38"/>
        <v>0.01+0.0314i</v>
      </c>
      <c r="AB132" t="str">
        <f t="shared" si="39"/>
        <v>-3.18471337261146i</v>
      </c>
      <c r="AC132" t="str">
        <f t="shared" si="40"/>
        <v>0.01-1.59235668710191i</v>
      </c>
      <c r="AD132" t="str">
        <f t="shared" si="41"/>
        <v>0.11573452951047-1.04882813328666i</v>
      </c>
      <c r="AE132" t="str">
        <f t="shared" si="42"/>
        <v>1.02920152058057-0.0134374497852978i</v>
      </c>
      <c r="AF132" t="str">
        <f t="shared" si="43"/>
        <v>102.920152058057-1.34374497852978i</v>
      </c>
      <c r="AG132">
        <f t="shared" si="44"/>
        <v>102.9289237786</v>
      </c>
      <c r="AH132">
        <f t="shared" si="45"/>
        <v>-0.0130554474129082</v>
      </c>
      <c r="AI132">
        <f t="shared" si="46"/>
        <v>26.2713485498983</v>
      </c>
      <c r="AJ132">
        <f t="shared" si="47"/>
        <v>-0.843515179108739</v>
      </c>
      <c r="AO132" t="str">
        <f t="shared" si="34"/>
        <v>0.999997222222222+0.00166666666666667i</v>
      </c>
      <c r="AP132" t="str">
        <f t="shared" si="48"/>
        <v>0.999999999992284-0.0016666712962963i</v>
      </c>
      <c r="AQ132">
        <f t="shared" si="49"/>
        <v>-0.001666669753089</v>
      </c>
      <c r="AR132">
        <f t="shared" si="50"/>
        <v>-0.0954931426941104</v>
      </c>
    </row>
    <row r="133" spans="24:44">
      <c r="X133">
        <f t="shared" si="36"/>
        <v>0.51</v>
      </c>
      <c r="Y133">
        <f t="shared" si="35"/>
        <v>510</v>
      </c>
      <c r="Z133">
        <f t="shared" si="37"/>
        <v>3202.8</v>
      </c>
      <c r="AA133" t="str">
        <f t="shared" si="38"/>
        <v>0.01+0.032028i</v>
      </c>
      <c r="AB133" t="str">
        <f t="shared" si="39"/>
        <v>-3.12226801236418i</v>
      </c>
      <c r="AC133" t="str">
        <f t="shared" si="40"/>
        <v>0.01-1.56113400696266i</v>
      </c>
      <c r="AD133" t="str">
        <f t="shared" si="41"/>
        <v>0.111459265640059-1.02870799696446i</v>
      </c>
      <c r="AE133" t="str">
        <f t="shared" si="42"/>
        <v>1.03045963937907-0.0137452396680651i</v>
      </c>
      <c r="AF133" t="str">
        <f t="shared" si="43"/>
        <v>103.045963937907-1.37452396680651i</v>
      </c>
      <c r="AG133">
        <f t="shared" si="44"/>
        <v>103.055130876768</v>
      </c>
      <c r="AH133">
        <f t="shared" si="45"/>
        <v>-0.0133381493189149</v>
      </c>
      <c r="AI133">
        <f t="shared" si="46"/>
        <v>26.2819922967187</v>
      </c>
      <c r="AJ133">
        <f t="shared" si="47"/>
        <v>-0.861622675324297</v>
      </c>
      <c r="AO133" t="str">
        <f t="shared" si="34"/>
        <v>0.99999711+0.0017i</v>
      </c>
      <c r="AP133" t="str">
        <f t="shared" si="48"/>
        <v>0.999999999991648-0.001700004913i</v>
      </c>
      <c r="AQ133">
        <f t="shared" si="49"/>
        <v>-0.00170000327533617</v>
      </c>
      <c r="AR133">
        <f t="shared" si="50"/>
        <v>-0.0974030128351791</v>
      </c>
    </row>
    <row r="134" spans="24:44">
      <c r="X134">
        <f t="shared" si="36"/>
        <v>0.52</v>
      </c>
      <c r="Y134">
        <f t="shared" si="35"/>
        <v>520</v>
      </c>
      <c r="Z134">
        <f t="shared" si="37"/>
        <v>3265.6</v>
      </c>
      <c r="AA134" t="str">
        <f t="shared" si="38"/>
        <v>0.01+0.032656i</v>
      </c>
      <c r="AB134" t="str">
        <f t="shared" si="39"/>
        <v>-3.06222439674179i</v>
      </c>
      <c r="AC134" t="str">
        <f t="shared" si="40"/>
        <v>0.01-1.53111219913645i</v>
      </c>
      <c r="AD134" t="str">
        <f t="shared" si="41"/>
        <v>0.107424883255369-1.00933714234438i</v>
      </c>
      <c r="AE134" t="str">
        <f t="shared" si="42"/>
        <v>1.03174580982651-0.0140555063649265i</v>
      </c>
      <c r="AF134" t="str">
        <f t="shared" si="43"/>
        <v>103.174580982651-1.40555063649265i</v>
      </c>
      <c r="AG134">
        <f t="shared" si="44"/>
        <v>103.184154469266</v>
      </c>
      <c r="AH134">
        <f t="shared" si="45"/>
        <v>-0.0136221895174471</v>
      </c>
      <c r="AI134">
        <f t="shared" si="46"/>
        <v>26.2928601081492</v>
      </c>
      <c r="AJ134">
        <f t="shared" si="47"/>
        <v>-0.879806850486219</v>
      </c>
      <c r="AO134" t="str">
        <f t="shared" si="34"/>
        <v>0.999996995555556+0.00173333333333333i</v>
      </c>
      <c r="AP134" t="str">
        <f t="shared" si="48"/>
        <v>0.999999999990973-0.00173333854103703i</v>
      </c>
      <c r="AQ134">
        <f t="shared" si="49"/>
        <v>-0.00173333680513892</v>
      </c>
      <c r="AR134">
        <f t="shared" si="50"/>
        <v>-0.0993128834091504</v>
      </c>
    </row>
    <row r="135" spans="24:44">
      <c r="X135">
        <f t="shared" si="36"/>
        <v>0.53</v>
      </c>
      <c r="Y135">
        <f t="shared" si="35"/>
        <v>530</v>
      </c>
      <c r="Z135">
        <f t="shared" si="37"/>
        <v>3328.4</v>
      </c>
      <c r="AA135" t="str">
        <f t="shared" si="38"/>
        <v>0.01+0.033284i</v>
      </c>
      <c r="AB135" t="str">
        <f t="shared" si="39"/>
        <v>-3.00444657793534i</v>
      </c>
      <c r="AC135" t="str">
        <f t="shared" si="40"/>
        <v>0.01-1.50222328971878i</v>
      </c>
      <c r="AD135" t="str">
        <f t="shared" si="41"/>
        <v>0.103613679335938-0.990674929392784i</v>
      </c>
      <c r="AE135" t="str">
        <f t="shared" si="42"/>
        <v>1.03306022850758-0.0143683147375933i</v>
      </c>
      <c r="AF135" t="str">
        <f t="shared" si="43"/>
        <v>103.306022850758-1.43683147375933i</v>
      </c>
      <c r="AG135">
        <f t="shared" si="44"/>
        <v>103.316014450449</v>
      </c>
      <c r="AH135">
        <f t="shared" si="45"/>
        <v>-0.0139075999149269</v>
      </c>
      <c r="AI135">
        <f t="shared" si="46"/>
        <v>26.3039528002849</v>
      </c>
      <c r="AJ135">
        <f t="shared" si="47"/>
        <v>-0.898069532706325</v>
      </c>
      <c r="AO135" t="str">
        <f t="shared" si="34"/>
        <v>0.999996878888889+0.00176666666666667i</v>
      </c>
      <c r="AP135" t="str">
        <f t="shared" si="48"/>
        <v>0.999999999990258-0.00176667218062963i</v>
      </c>
      <c r="AQ135">
        <f t="shared" si="49"/>
        <v>-0.00176667034264542</v>
      </c>
      <c r="AR135">
        <f t="shared" si="50"/>
        <v>-0.101222754424514</v>
      </c>
    </row>
    <row r="136" spans="24:44">
      <c r="X136">
        <f t="shared" si="36"/>
        <v>0.54</v>
      </c>
      <c r="Y136">
        <f t="shared" si="35"/>
        <v>540</v>
      </c>
      <c r="Z136">
        <f t="shared" si="37"/>
        <v>3391.2</v>
      </c>
      <c r="AA136" t="str">
        <f t="shared" si="38"/>
        <v>0.01+0.033912i</v>
      </c>
      <c r="AB136" t="str">
        <f t="shared" si="39"/>
        <v>-2.94880867834395i</v>
      </c>
      <c r="AC136" t="str">
        <f t="shared" si="40"/>
        <v>0.01-1.47440433990918i</v>
      </c>
      <c r="AD136" t="str">
        <f t="shared" si="41"/>
        <v>0.10000954259999-0.972683572060646i</v>
      </c>
      <c r="AE136" t="str">
        <f t="shared" si="42"/>
        <v>1.03440309704852-0.0146837307185101i</v>
      </c>
      <c r="AF136" t="str">
        <f t="shared" si="43"/>
        <v>103.440309704852-1.46837307185101i</v>
      </c>
      <c r="AG136">
        <f t="shared" si="44"/>
        <v>103.450731226579</v>
      </c>
      <c r="AH136">
        <f t="shared" si="45"/>
        <v>-0.0141944127789013</v>
      </c>
      <c r="AI136">
        <f t="shared" si="46"/>
        <v>26.3152712084903</v>
      </c>
      <c r="AJ136">
        <f t="shared" si="47"/>
        <v>-0.916412570787362</v>
      </c>
      <c r="AO136" t="str">
        <f t="shared" si="34"/>
        <v>0.99999676+0.0018i</v>
      </c>
      <c r="AP136" t="str">
        <f t="shared" si="48"/>
        <v>0.999999999989502-0.001800005832i</v>
      </c>
      <c r="AQ136">
        <f t="shared" si="49"/>
        <v>-0.00180000388800378</v>
      </c>
      <c r="AR136">
        <f t="shared" si="50"/>
        <v>-0.103132625889756</v>
      </c>
    </row>
    <row r="137" spans="24:44">
      <c r="X137">
        <f t="shared" si="36"/>
        <v>0.55</v>
      </c>
      <c r="Y137">
        <f t="shared" si="35"/>
        <v>550</v>
      </c>
      <c r="Z137">
        <f t="shared" si="37"/>
        <v>3454</v>
      </c>
      <c r="AA137" t="str">
        <f t="shared" si="38"/>
        <v>0.01+0.03454i</v>
      </c>
      <c r="AB137" t="str">
        <f t="shared" si="39"/>
        <v>-2.89519397510133i</v>
      </c>
      <c r="AC137" t="str">
        <f t="shared" si="40"/>
        <v>0.01-1.44759698827446i</v>
      </c>
      <c r="AD137" t="str">
        <f t="shared" si="41"/>
        <v>0.0965977853379597-0.955327895052361i</v>
      </c>
      <c r="AE137" t="str">
        <f t="shared" si="42"/>
        <v>1.03577462219657-0.0150018213441778i</v>
      </c>
      <c r="AF137" t="str">
        <f t="shared" si="43"/>
        <v>103.577462219657-1.50018213441778i</v>
      </c>
      <c r="AG137">
        <f t="shared" si="44"/>
        <v>103.588325723997</v>
      </c>
      <c r="AH137">
        <f t="shared" si="45"/>
        <v>-0.0144826607481909</v>
      </c>
      <c r="AI137">
        <f t="shared" si="46"/>
        <v>26.3268161876158</v>
      </c>
      <c r="AJ137">
        <f t="shared" si="47"/>
        <v>-0.934837834804484</v>
      </c>
      <c r="AO137" t="str">
        <f t="shared" si="34"/>
        <v>0.999996638888889+0.00183333333333333i</v>
      </c>
      <c r="AP137" t="str">
        <f t="shared" si="48"/>
        <v>0.999999999988703-0.00183333949537037i</v>
      </c>
      <c r="AQ137">
        <f t="shared" si="49"/>
        <v>-0.00183333744136217</v>
      </c>
      <c r="AR137">
        <f t="shared" si="50"/>
        <v>-0.105042497813365</v>
      </c>
    </row>
    <row r="138" spans="24:44">
      <c r="X138">
        <f t="shared" si="36"/>
        <v>0.56</v>
      </c>
      <c r="Y138">
        <f t="shared" si="35"/>
        <v>560</v>
      </c>
      <c r="Z138">
        <f t="shared" si="37"/>
        <v>3516.8</v>
      </c>
      <c r="AA138" t="str">
        <f t="shared" si="38"/>
        <v>0.01+0.035168i</v>
      </c>
      <c r="AB138" t="str">
        <f t="shared" si="39"/>
        <v>-2.84349408268881i</v>
      </c>
      <c r="AC138" t="str">
        <f t="shared" si="40"/>
        <v>0.01-1.42174704205528i</v>
      </c>
      <c r="AD138" t="str">
        <f t="shared" si="41"/>
        <v>0.0933649955506125-0.938575114731349i</v>
      </c>
      <c r="AE138" t="str">
        <f t="shared" si="42"/>
        <v>1.03717501590173-0.0153226547893563i</v>
      </c>
      <c r="AF138" t="str">
        <f t="shared" si="43"/>
        <v>103.717501590173-1.53226547893563i</v>
      </c>
      <c r="AG138">
        <f t="shared" si="44"/>
        <v>103.72881939753</v>
      </c>
      <c r="AH138">
        <f t="shared" si="45"/>
        <v>-0.0147723768432538</v>
      </c>
      <c r="AI138">
        <f t="shared" si="46"/>
        <v>26.3385886122192</v>
      </c>
      <c r="AJ138">
        <f t="shared" si="47"/>
        <v>-0.953347216699061</v>
      </c>
      <c r="AO138" t="str">
        <f t="shared" si="34"/>
        <v>0.999996515555556+0.00186666666666667i</v>
      </c>
      <c r="AP138" t="str">
        <f t="shared" si="48"/>
        <v>0.999999999987858-0.00186667317096296i</v>
      </c>
      <c r="AQ138">
        <f t="shared" si="49"/>
        <v>-0.00186667100286873</v>
      </c>
      <c r="AR138">
        <f t="shared" si="50"/>
        <v>-0.106952370203831</v>
      </c>
    </row>
    <row r="139" spans="24:44">
      <c r="X139">
        <f t="shared" si="36"/>
        <v>0.57</v>
      </c>
      <c r="Y139">
        <f t="shared" si="35"/>
        <v>570</v>
      </c>
      <c r="Z139">
        <f t="shared" si="37"/>
        <v>3579.6</v>
      </c>
      <c r="AA139" t="str">
        <f t="shared" si="38"/>
        <v>0.01+0.035796i</v>
      </c>
      <c r="AB139" t="str">
        <f t="shared" si="39"/>
        <v>-2.793608221589i</v>
      </c>
      <c r="AC139" t="str">
        <f t="shared" si="40"/>
        <v>0.01-1.3968041114929i</v>
      </c>
      <c r="AD139" t="str">
        <f t="shared" si="41"/>
        <v>0.0902989066460686-0.922394641453835i</v>
      </c>
      <c r="AE139" t="str">
        <f t="shared" si="42"/>
        <v>1.03860449540108-0.0156463004021802i</v>
      </c>
      <c r="AF139" t="str">
        <f t="shared" si="43"/>
        <v>103.860449540108-1.56463004021802i</v>
      </c>
      <c r="AG139">
        <f t="shared" si="44"/>
        <v>103.872234239166</v>
      </c>
      <c r="AH139">
        <f t="shared" si="45"/>
        <v>-0.0150635944767695</v>
      </c>
      <c r="AI139">
        <f t="shared" si="46"/>
        <v>26.3505893767938</v>
      </c>
      <c r="AJ139">
        <f t="shared" si="47"/>
        <v>-0.971942630885113</v>
      </c>
      <c r="AO139" t="str">
        <f t="shared" si="34"/>
        <v>0.99999639+0.0019i</v>
      </c>
      <c r="AP139" t="str">
        <f t="shared" si="48"/>
        <v>0.999999999986968-0.001900006859i</v>
      </c>
      <c r="AQ139">
        <f t="shared" si="49"/>
        <v>-0.00190000457267162</v>
      </c>
      <c r="AR139">
        <f t="shared" si="50"/>
        <v>-0.108862243069641</v>
      </c>
    </row>
    <row r="140" spans="24:44">
      <c r="X140">
        <f t="shared" si="36"/>
        <v>0.58</v>
      </c>
      <c r="Y140">
        <f t="shared" si="35"/>
        <v>580</v>
      </c>
      <c r="Z140">
        <f t="shared" si="37"/>
        <v>3642.4</v>
      </c>
      <c r="AA140" t="str">
        <f t="shared" si="38"/>
        <v>0.01+0.036424i</v>
      </c>
      <c r="AB140" t="str">
        <f t="shared" si="39"/>
        <v>-2.74544256259609i</v>
      </c>
      <c r="AC140" t="str">
        <f t="shared" si="40"/>
        <v>0.01-1.37272128198441i</v>
      </c>
      <c r="AD140" t="str">
        <f t="shared" si="41"/>
        <v>0.0873882823595697-0.90675790095843i</v>
      </c>
      <c r="AE140" t="str">
        <f t="shared" si="42"/>
        <v>1.0400632833056-0.0159728287402208i</v>
      </c>
      <c r="AF140" t="str">
        <f t="shared" si="43"/>
        <v>104.00632833056-1.59728287402208i</v>
      </c>
      <c r="AG140">
        <f t="shared" si="44"/>
        <v>104.018592786982</v>
      </c>
      <c r="AH140">
        <f t="shared" si="45"/>
        <v>-0.0153563474644529</v>
      </c>
      <c r="AI140">
        <f t="shared" si="46"/>
        <v>26.3628193960027</v>
      </c>
      <c r="AJ140">
        <f t="shared" si="47"/>
        <v>-0.990626014868857</v>
      </c>
      <c r="AO140" t="str">
        <f t="shared" si="34"/>
        <v>0.999996262222222+0.00193333333333333i</v>
      </c>
      <c r="AP140" t="str">
        <f t="shared" si="48"/>
        <v>0.999999999986029-0.0019333405597037i</v>
      </c>
      <c r="AQ140">
        <f t="shared" si="49"/>
        <v>-0.00193333815091898</v>
      </c>
      <c r="AR140">
        <f t="shared" si="50"/>
        <v>-0.110772116419284</v>
      </c>
    </row>
    <row r="141" spans="24:44">
      <c r="X141">
        <f t="shared" si="36"/>
        <v>0.59</v>
      </c>
      <c r="Y141">
        <f t="shared" si="35"/>
        <v>590</v>
      </c>
      <c r="Z141">
        <f t="shared" si="37"/>
        <v>3705.2</v>
      </c>
      <c r="AA141" t="str">
        <f t="shared" si="38"/>
        <v>0.01+0.037052i</v>
      </c>
      <c r="AB141" t="str">
        <f t="shared" si="39"/>
        <v>-2.69890963780633i</v>
      </c>
      <c r="AC141" t="str">
        <f t="shared" si="40"/>
        <v>0.01-1.34945481957789i</v>
      </c>
      <c r="AD141" t="str">
        <f t="shared" si="41"/>
        <v>0.0846228149026823-0.891638172729785i</v>
      </c>
      <c r="AE141" t="str">
        <f t="shared" si="42"/>
        <v>1.04155160768966-0.01630231160753i</v>
      </c>
      <c r="AF141" t="str">
        <f t="shared" si="43"/>
        <v>104.155160768966-1.630231160753i</v>
      </c>
      <c r="AG141">
        <f t="shared" si="44"/>
        <v>104.16791813436</v>
      </c>
      <c r="AH141">
        <f t="shared" si="45"/>
        <v>-0.0156506700361016</v>
      </c>
      <c r="AI141">
        <f t="shared" si="46"/>
        <v>26.37527960492</v>
      </c>
      <c r="AJ141">
        <f t="shared" si="47"/>
        <v>-1.00939932988173</v>
      </c>
      <c r="AO141" t="str">
        <f t="shared" si="34"/>
        <v>0.999996132222222+0.00196666666666667i</v>
      </c>
      <c r="AP141" t="str">
        <f t="shared" si="48"/>
        <v>0.99999999998504-0.0019666742732963i</v>
      </c>
      <c r="AQ141">
        <f t="shared" si="49"/>
        <v>-0.00196667173775897</v>
      </c>
      <c r="AR141">
        <f t="shared" si="50"/>
        <v>-0.112681990261249</v>
      </c>
    </row>
    <row r="142" spans="24:44">
      <c r="X142">
        <f t="shared" si="36"/>
        <v>0.6</v>
      </c>
      <c r="Y142">
        <f t="shared" si="35"/>
        <v>600</v>
      </c>
      <c r="Z142">
        <f t="shared" si="37"/>
        <v>3768</v>
      </c>
      <c r="AA142" t="str">
        <f t="shared" si="38"/>
        <v>0.01+0.03768i</v>
      </c>
      <c r="AB142" t="str">
        <f t="shared" si="39"/>
        <v>-2.65392781050955i</v>
      </c>
      <c r="AC142" t="str">
        <f t="shared" si="40"/>
        <v>0.01-1.32696390591826i</v>
      </c>
      <c r="AD142" t="str">
        <f t="shared" si="41"/>
        <v>0.0819930346367527-0.877010443506902i</v>
      </c>
      <c r="AE142" t="str">
        <f t="shared" si="42"/>
        <v>1.0430697021831-0.0166348220927001i</v>
      </c>
      <c r="AF142" t="str">
        <f t="shared" si="43"/>
        <v>104.30697021831-1.66348220927001i</v>
      </c>
      <c r="AG142">
        <f t="shared" si="44"/>
        <v>104.320233939461</v>
      </c>
      <c r="AH142">
        <f t="shared" si="45"/>
        <v>-0.0159465968468877</v>
      </c>
      <c r="AI142">
        <f t="shared" si="46"/>
        <v>26.3879709592772</v>
      </c>
      <c r="AJ142">
        <f t="shared" si="47"/>
        <v>-1.02826456152731</v>
      </c>
      <c r="AO142" t="str">
        <f t="shared" si="34"/>
        <v>0.999996+0.002i</v>
      </c>
      <c r="AP142" t="str">
        <f t="shared" si="48"/>
        <v>0.999999999984-0.002000008i</v>
      </c>
      <c r="AQ142">
        <f t="shared" si="49"/>
        <v>-0.00200000533333973</v>
      </c>
      <c r="AR142">
        <f t="shared" si="50"/>
        <v>-0.114591864604022</v>
      </c>
    </row>
    <row r="143" spans="24:44">
      <c r="X143">
        <f t="shared" si="36"/>
        <v>0.61</v>
      </c>
      <c r="Y143">
        <f t="shared" si="35"/>
        <v>610</v>
      </c>
      <c r="Z143">
        <f t="shared" si="37"/>
        <v>3830.8</v>
      </c>
      <c r="AA143" t="str">
        <f t="shared" si="38"/>
        <v>0.01+0.038308i</v>
      </c>
      <c r="AB143" t="str">
        <f t="shared" si="39"/>
        <v>-2.61042079722251i</v>
      </c>
      <c r="AC143" t="str">
        <f t="shared" si="40"/>
        <v>0.01-1.30521039926386i</v>
      </c>
      <c r="AD143" t="str">
        <f t="shared" si="41"/>
        <v>0.0794902298080489-0.862851274325292i</v>
      </c>
      <c r="AE143" t="str">
        <f t="shared" si="42"/>
        <v>1.04461780606614-0.0169704346079837i</v>
      </c>
      <c r="AF143" t="str">
        <f t="shared" si="43"/>
        <v>104.461780606614-1.69704346079837i</v>
      </c>
      <c r="AG143">
        <f t="shared" si="44"/>
        <v>104.475564435002</v>
      </c>
      <c r="AH143">
        <f t="shared" si="45"/>
        <v>-0.0162441629889033</v>
      </c>
      <c r="AI143">
        <f t="shared" si="46"/>
        <v>26.4008944357177</v>
      </c>
      <c r="AJ143">
        <f t="shared" si="47"/>
        <v>-1.04722372044287</v>
      </c>
      <c r="AO143" t="str">
        <f t="shared" si="34"/>
        <v>0.999995865555556+0.00203333333333333i</v>
      </c>
      <c r="AP143" t="str">
        <f t="shared" si="48"/>
        <v>0.999999999982906-0.00203334174003703i</v>
      </c>
      <c r="AQ143">
        <f t="shared" si="49"/>
        <v>-0.00203333893780941</v>
      </c>
      <c r="AR143">
        <f t="shared" si="50"/>
        <v>-0.116501739456093</v>
      </c>
    </row>
    <row r="144" spans="24:44">
      <c r="X144">
        <f t="shared" si="36"/>
        <v>0.62</v>
      </c>
      <c r="Y144">
        <f t="shared" si="35"/>
        <v>620</v>
      </c>
      <c r="Z144">
        <f t="shared" si="37"/>
        <v>3893.6</v>
      </c>
      <c r="AA144" t="str">
        <f t="shared" si="38"/>
        <v>0.01+0.038936i</v>
      </c>
      <c r="AB144" t="str">
        <f t="shared" si="39"/>
        <v>-2.56831723597699i</v>
      </c>
      <c r="AC144" t="str">
        <f t="shared" si="40"/>
        <v>0.01-1.28415861863057i</v>
      </c>
      <c r="AD144" t="str">
        <f t="shared" si="41"/>
        <v>0.0771063750870548-0.849138679672678i</v>
      </c>
      <c r="AE144" t="str">
        <f t="shared" si="42"/>
        <v>1.0461961643671-0.0173092249295072i</v>
      </c>
      <c r="AF144" t="str">
        <f t="shared" si="43"/>
        <v>104.61961643671-1.73092249295072i</v>
      </c>
      <c r="AG144">
        <f t="shared" si="44"/>
        <v>104.633934438312</v>
      </c>
      <c r="AH144">
        <f t="shared" si="45"/>
        <v>-0.0165434040029646</v>
      </c>
      <c r="AI144">
        <f t="shared" si="46"/>
        <v>26.4140510320574</v>
      </c>
      <c r="AJ144">
        <f t="shared" si="47"/>
        <v>-1.06627884297565</v>
      </c>
      <c r="AO144" t="str">
        <f t="shared" si="34"/>
        <v>0.999995728888889+0.00206666666666667i</v>
      </c>
      <c r="AP144" t="str">
        <f t="shared" si="48"/>
        <v>0.999999999981757-0.00206667549362963i</v>
      </c>
      <c r="AQ144">
        <f t="shared" si="49"/>
        <v>-0.00206667255131618</v>
      </c>
      <c r="AR144">
        <f t="shared" si="50"/>
        <v>-0.118411614825951</v>
      </c>
    </row>
    <row r="145" spans="24:44">
      <c r="X145">
        <f t="shared" si="36"/>
        <v>0.63</v>
      </c>
      <c r="Y145">
        <f t="shared" si="35"/>
        <v>630</v>
      </c>
      <c r="Z145">
        <f t="shared" si="37"/>
        <v>3956.4</v>
      </c>
      <c r="AA145" t="str">
        <f t="shared" si="38"/>
        <v>0.01+0.039564i</v>
      </c>
      <c r="AB145" t="str">
        <f t="shared" si="39"/>
        <v>-2.52755029572338i</v>
      </c>
      <c r="AC145" t="str">
        <f t="shared" si="40"/>
        <v>0.01-1.26377514849358i</v>
      </c>
      <c r="AD145" t="str">
        <f t="shared" si="41"/>
        <v>0.0748340678280094-0.835852017503459i</v>
      </c>
      <c r="AE145" t="str">
        <f t="shared" si="42"/>
        <v>1.04780502796296-0.0176512702386218i</v>
      </c>
      <c r="AF145" t="str">
        <f t="shared" si="43"/>
        <v>104.780502796296-1.76512702386218i</v>
      </c>
      <c r="AG145">
        <f t="shared" si="44"/>
        <v>104.795369361699</v>
      </c>
      <c r="AH145">
        <f t="shared" si="45"/>
        <v>-0.0168443558906873</v>
      </c>
      <c r="AI145">
        <f t="shared" si="46"/>
        <v>26.4274417675519</v>
      </c>
      <c r="AJ145">
        <f t="shared" si="47"/>
        <v>-1.08543199187479</v>
      </c>
      <c r="AO145" t="str">
        <f t="shared" ref="AO145:AO208" si="51">COMPLEX((1-(Z145/AN$2)^2),Z145/AN$3/AN$2)</f>
        <v>0.99999559+0.0021i</v>
      </c>
      <c r="AP145" t="str">
        <f t="shared" si="48"/>
        <v>0.999999999980552-0.002100009261i</v>
      </c>
      <c r="AQ145">
        <f t="shared" si="49"/>
        <v>-0.00210000617400817</v>
      </c>
      <c r="AR145">
        <f t="shared" si="50"/>
        <v>-0.120321490722084</v>
      </c>
    </row>
    <row r="146" spans="24:44">
      <c r="X146">
        <f t="shared" si="36"/>
        <v>0.64</v>
      </c>
      <c r="Y146">
        <f t="shared" si="35"/>
        <v>640</v>
      </c>
      <c r="Z146">
        <f t="shared" si="37"/>
        <v>4019.2</v>
      </c>
      <c r="AA146" t="str">
        <f t="shared" si="38"/>
        <v>0.01+0.040192i</v>
      </c>
      <c r="AB146" t="str">
        <f t="shared" si="39"/>
        <v>-2.48805732235271i</v>
      </c>
      <c r="AC146" t="str">
        <f t="shared" si="40"/>
        <v>0.01-1.24402866179837i</v>
      </c>
      <c r="AD146" t="str">
        <f t="shared" si="41"/>
        <v>0.0726664711122836-0.822971889002045i</v>
      </c>
      <c r="AE146" t="str">
        <f t="shared" si="42"/>
        <v>1.04944465368301-0.0179966491644327i</v>
      </c>
      <c r="AF146" t="str">
        <f t="shared" si="43"/>
        <v>104.944465368301-1.79966491644327i</v>
      </c>
      <c r="AG146">
        <f t="shared" si="44"/>
        <v>104.959895223128</v>
      </c>
      <c r="AH146">
        <f t="shared" si="45"/>
        <v>-0.0171470551268375</v>
      </c>
      <c r="AI146">
        <f t="shared" si="46"/>
        <v>26.441067683172</v>
      </c>
      <c r="AJ146">
        <f t="shared" si="47"/>
        <v>-1.10468525699893</v>
      </c>
      <c r="AO146" t="str">
        <f t="shared" si="51"/>
        <v>0.999995448888889+0.00213333333333333i</v>
      </c>
      <c r="AP146" t="str">
        <f t="shared" si="48"/>
        <v>0.999999999979287-0.00213334304237037i</v>
      </c>
      <c r="AQ146">
        <f t="shared" si="49"/>
        <v>-0.00213333980603353</v>
      </c>
      <c r="AR146">
        <f t="shared" si="50"/>
        <v>-0.122231367152979</v>
      </c>
    </row>
    <row r="147" spans="24:44">
      <c r="X147">
        <f t="shared" si="36"/>
        <v>0.65</v>
      </c>
      <c r="Y147">
        <f t="shared" si="35"/>
        <v>650</v>
      </c>
      <c r="Z147">
        <f t="shared" si="37"/>
        <v>4082</v>
      </c>
      <c r="AA147" t="str">
        <f t="shared" si="38"/>
        <v>0.01+0.04082i</v>
      </c>
      <c r="AB147" t="str">
        <f t="shared" si="39"/>
        <v>-2.44977951739343i</v>
      </c>
      <c r="AC147" t="str">
        <f t="shared" si="40"/>
        <v>0.01-1.22488975930916i</v>
      </c>
      <c r="AD147" t="str">
        <f t="shared" si="41"/>
        <v>0.0705972627647049-0.810480047111167i</v>
      </c>
      <c r="AE147" t="str">
        <f t="shared" si="42"/>
        <v>1.05111530441544-0.0183454418275525i</v>
      </c>
      <c r="AF147" t="str">
        <f t="shared" si="43"/>
        <v>105.111530441544-1.83454418275525i</v>
      </c>
      <c r="AG147">
        <f t="shared" si="44"/>
        <v>105.127538657205</v>
      </c>
      <c r="AH147">
        <f t="shared" si="45"/>
        <v>-0.0174515386719728</v>
      </c>
      <c r="AI147">
        <f t="shared" si="46"/>
        <v>26.4549298418848</v>
      </c>
      <c r="AJ147">
        <f t="shared" si="47"/>
        <v>-1.12404075604051</v>
      </c>
      <c r="AO147" t="str">
        <f t="shared" si="51"/>
        <v>0.999995305555556+0.00216666666666667i</v>
      </c>
      <c r="AP147" t="str">
        <f t="shared" si="48"/>
        <v>0.999999999977962-0.00216667683796296i</v>
      </c>
      <c r="AQ147">
        <f t="shared" si="49"/>
        <v>-0.00216667344754041</v>
      </c>
      <c r="AR147">
        <f t="shared" si="50"/>
        <v>-0.124141244127125</v>
      </c>
    </row>
    <row r="148" spans="24:44">
      <c r="X148">
        <f t="shared" si="36"/>
        <v>0.66</v>
      </c>
      <c r="Y148">
        <f t="shared" si="35"/>
        <v>660</v>
      </c>
      <c r="Z148">
        <f t="shared" si="37"/>
        <v>4144.8</v>
      </c>
      <c r="AA148" t="str">
        <f t="shared" si="38"/>
        <v>0.01+0.041448i</v>
      </c>
      <c r="AB148" t="str">
        <f t="shared" si="39"/>
        <v>-2.41266164591778i</v>
      </c>
      <c r="AC148" t="str">
        <f t="shared" si="40"/>
        <v>0.01-1.20633082356205i</v>
      </c>
      <c r="AD148" t="str">
        <f t="shared" si="41"/>
        <v>0.0686205896391945-0.798359312952307i</v>
      </c>
      <c r="AE148" t="str">
        <f t="shared" si="42"/>
        <v>1.0528172492172-0.0186977298851233i</v>
      </c>
      <c r="AF148" t="str">
        <f t="shared" si="43"/>
        <v>105.28172492172-1.86977298851233i</v>
      </c>
      <c r="AG148">
        <f t="shared" si="44"/>
        <v>105.298326926506</v>
      </c>
      <c r="AH148">
        <f t="shared" si="45"/>
        <v>-0.0177578439853784</v>
      </c>
      <c r="AI148">
        <f t="shared" si="46"/>
        <v>26.469029328944</v>
      </c>
      <c r="AJ148">
        <f t="shared" si="47"/>
        <v>-1.14350063526697</v>
      </c>
      <c r="AO148" t="str">
        <f t="shared" si="51"/>
        <v>0.99999516+0.0022i</v>
      </c>
      <c r="AP148" t="str">
        <f t="shared" si="48"/>
        <v>0.999999999976574-0.002200010648i</v>
      </c>
      <c r="AQ148">
        <f t="shared" si="49"/>
        <v>-0.00220000709867697</v>
      </c>
      <c r="AR148">
        <f t="shared" si="50"/>
        <v>-0.126051121653012</v>
      </c>
    </row>
    <row r="149" spans="24:44">
      <c r="X149">
        <f t="shared" si="36"/>
        <v>0.67</v>
      </c>
      <c r="Y149">
        <f t="shared" si="35"/>
        <v>670</v>
      </c>
      <c r="Z149">
        <f t="shared" si="37"/>
        <v>4207.6</v>
      </c>
      <c r="AA149" t="str">
        <f t="shared" si="38"/>
        <v>0.01+0.042076i</v>
      </c>
      <c r="AB149" t="str">
        <f t="shared" si="39"/>
        <v>-2.37665177060557i</v>
      </c>
      <c r="AC149" t="str">
        <f t="shared" si="40"/>
        <v>0.01-1.18832588589695i</v>
      </c>
      <c r="AD149" t="str">
        <f t="shared" si="41"/>
        <v>0.0667310265616966-0.786593499362007i</v>
      </c>
      <c r="AE149" t="str">
        <f t="shared" si="42"/>
        <v>1.05455076342698-0.0190535965771555i</v>
      </c>
      <c r="AF149" t="str">
        <f t="shared" si="43"/>
        <v>105.455076342698-1.90535965771555i</v>
      </c>
      <c r="AG149">
        <f t="shared" si="44"/>
        <v>105.472287933227</v>
      </c>
      <c r="AH149">
        <f t="shared" si="45"/>
        <v>-0.0180660090383128</v>
      </c>
      <c r="AI149">
        <f t="shared" si="46"/>
        <v>26.4833672521865</v>
      </c>
      <c r="AJ149">
        <f t="shared" si="47"/>
        <v>-1.16306707027965</v>
      </c>
      <c r="AO149" t="str">
        <f t="shared" si="51"/>
        <v>0.999995012222222+0.00223333333333333i</v>
      </c>
      <c r="AP149" t="str">
        <f t="shared" si="48"/>
        <v>0.999999999975122-0.0022333444727037i</v>
      </c>
      <c r="AQ149">
        <f t="shared" si="49"/>
        <v>-0.00223334075959136</v>
      </c>
      <c r="AR149">
        <f t="shared" si="50"/>
        <v>-0.127960999739126</v>
      </c>
    </row>
    <row r="150" spans="24:44">
      <c r="X150">
        <f t="shared" si="36"/>
        <v>0.68</v>
      </c>
      <c r="Y150">
        <f t="shared" si="35"/>
        <v>680</v>
      </c>
      <c r="Z150">
        <f t="shared" si="37"/>
        <v>4270.4</v>
      </c>
      <c r="AA150" t="str">
        <f t="shared" si="38"/>
        <v>0.01+0.042704i</v>
      </c>
      <c r="AB150" t="str">
        <f t="shared" si="39"/>
        <v>-2.34170100927314i</v>
      </c>
      <c r="AC150" t="str">
        <f t="shared" si="40"/>
        <v>0.01-1.17085050522199i</v>
      </c>
      <c r="AD150" t="str">
        <f t="shared" si="41"/>
        <v>0.0649235393970963-0.775167340853252i</v>
      </c>
      <c r="AE150" t="str">
        <f t="shared" si="42"/>
        <v>1.05631612878162-0.0194131267742323i</v>
      </c>
      <c r="AF150" t="str">
        <f t="shared" si="43"/>
        <v>105.631612878162-1.94131267742323i</v>
      </c>
      <c r="AG150">
        <f t="shared" si="44"/>
        <v>105.649450231193</v>
      </c>
      <c r="AH150">
        <f t="shared" si="45"/>
        <v>-0.0183760723275682</v>
      </c>
      <c r="AI150">
        <f t="shared" si="46"/>
        <v>26.4979447423373</v>
      </c>
      <c r="AJ150">
        <f t="shared" si="47"/>
        <v>-1.18274226679076</v>
      </c>
      <c r="AO150" t="str">
        <f t="shared" si="51"/>
        <v>0.999994862222222+0.00226666666666667i</v>
      </c>
      <c r="AP150" t="str">
        <f t="shared" si="48"/>
        <v>0.999999999973603-0.0022666783122963i</v>
      </c>
      <c r="AQ150">
        <f t="shared" si="49"/>
        <v>-0.00226667443043172</v>
      </c>
      <c r="AR150">
        <f t="shared" si="50"/>
        <v>-0.129870878393958</v>
      </c>
    </row>
    <row r="151" spans="24:44">
      <c r="X151">
        <f t="shared" si="36"/>
        <v>0.69</v>
      </c>
      <c r="Y151">
        <f t="shared" si="35"/>
        <v>690</v>
      </c>
      <c r="Z151">
        <f t="shared" si="37"/>
        <v>4333.2</v>
      </c>
      <c r="AA151" t="str">
        <f t="shared" si="38"/>
        <v>0.01+0.043332i</v>
      </c>
      <c r="AB151" t="str">
        <f t="shared" si="39"/>
        <v>-2.30776331348657i</v>
      </c>
      <c r="AC151" t="str">
        <f t="shared" si="40"/>
        <v>0.01-1.15388165732023i</v>
      </c>
      <c r="AD151" t="str">
        <f t="shared" si="41"/>
        <v>0.0631934517743691-0.764066429385874i</v>
      </c>
      <c r="AE151" t="str">
        <f t="shared" si="42"/>
        <v>1.05811363353589-0.0197764070266317i</v>
      </c>
      <c r="AF151" t="str">
        <f t="shared" si="43"/>
        <v>105.811363353589-1.97764070266317i</v>
      </c>
      <c r="AG151">
        <f t="shared" si="44"/>
        <v>105.829843038219</v>
      </c>
      <c r="AH151">
        <f t="shared" si="45"/>
        <v>-0.0186880728893599</v>
      </c>
      <c r="AI151">
        <f t="shared" si="46"/>
        <v>26.5127629533227</v>
      </c>
      <c r="AJ151">
        <f t="shared" si="47"/>
        <v>-1.20252846141917</v>
      </c>
      <c r="AO151" t="str">
        <f t="shared" si="51"/>
        <v>0.99999471+0.0023i</v>
      </c>
      <c r="AP151" t="str">
        <f t="shared" si="48"/>
        <v>0.999999999972016-0.002300012167i</v>
      </c>
      <c r="AQ151">
        <f t="shared" si="49"/>
        <v>-0.00230000811134621</v>
      </c>
      <c r="AR151">
        <f t="shared" si="50"/>
        <v>-0.131780757625993</v>
      </c>
    </row>
    <row r="152" spans="24:44">
      <c r="X152">
        <f t="shared" si="36"/>
        <v>0.7</v>
      </c>
      <c r="Y152">
        <f t="shared" si="35"/>
        <v>700</v>
      </c>
      <c r="Z152">
        <f t="shared" si="37"/>
        <v>4396</v>
      </c>
      <c r="AA152" t="str">
        <f t="shared" si="38"/>
        <v>0.01+0.04396i</v>
      </c>
      <c r="AB152" t="str">
        <f t="shared" si="39"/>
        <v>-2.27479526615105i</v>
      </c>
      <c r="AC152" t="str">
        <f t="shared" si="40"/>
        <v>0.01-1.13739763364422i</v>
      </c>
      <c r="AD152" t="str">
        <f t="shared" si="41"/>
        <v>0.0615364150624527-0.753277155395928i</v>
      </c>
      <c r="AE152" t="str">
        <f t="shared" si="42"/>
        <v>1.05994357258574-0.0201435256149201i</v>
      </c>
      <c r="AF152" t="str">
        <f t="shared" si="43"/>
        <v>105.994357258574-2.01435256149201i</v>
      </c>
      <c r="AG152">
        <f t="shared" si="44"/>
        <v>106.013496248828</v>
      </c>
      <c r="AH152">
        <f t="shared" si="45"/>
        <v>-0.0190020503135574</v>
      </c>
      <c r="AI152">
        <f t="shared" si="46"/>
        <v>26.5278230625904</v>
      </c>
      <c r="AJ152">
        <f t="shared" si="47"/>
        <v>-1.2224279225058</v>
      </c>
      <c r="AO152" t="str">
        <f t="shared" si="51"/>
        <v>0.999994555555556+0.00233333333333333i</v>
      </c>
      <c r="AP152" t="str">
        <f t="shared" si="48"/>
        <v>0.999999999970357-0.00233334603703703i</v>
      </c>
      <c r="AQ152">
        <f t="shared" si="49"/>
        <v>-0.00233334180248296</v>
      </c>
      <c r="AR152">
        <f t="shared" si="50"/>
        <v>-0.133690637443722</v>
      </c>
    </row>
    <row r="153" spans="24:44">
      <c r="X153">
        <f t="shared" si="36"/>
        <v>0.71</v>
      </c>
      <c r="Y153">
        <f t="shared" si="35"/>
        <v>710</v>
      </c>
      <c r="Z153">
        <f t="shared" si="37"/>
        <v>4458.8</v>
      </c>
      <c r="AA153" t="str">
        <f t="shared" si="38"/>
        <v>0.01+0.044588i</v>
      </c>
      <c r="AB153" t="str">
        <f t="shared" si="39"/>
        <v>-2.24275589620526i</v>
      </c>
      <c r="AC153" t="str">
        <f t="shared" si="40"/>
        <v>0.01-1.12137794866332i</v>
      </c>
      <c r="AD153" t="str">
        <f t="shared" si="41"/>
        <v>0.0599483812396093-0.742786653592369i</v>
      </c>
      <c r="AE153" t="str">
        <f t="shared" si="42"/>
        <v>1.06180624759534-0.0205145726020705i</v>
      </c>
      <c r="AF153" t="str">
        <f t="shared" si="43"/>
        <v>106.180624759534-2.05145726020705i</v>
      </c>
      <c r="AG153">
        <f t="shared" si="44"/>
        <v>106.20044044737</v>
      </c>
      <c r="AH153">
        <f t="shared" si="45"/>
        <v>-0.0193180447582598</v>
      </c>
      <c r="AI153">
        <f t="shared" si="46"/>
        <v>26.5431262714402</v>
      </c>
      <c r="AJ153">
        <f t="shared" si="47"/>
        <v>-1.24244295094874</v>
      </c>
      <c r="AO153" t="str">
        <f t="shared" si="51"/>
        <v>0.999994398888889+0.00236666666666667i</v>
      </c>
      <c r="AP153" t="str">
        <f t="shared" si="48"/>
        <v>0.999999999968627-0.00236667992262963i</v>
      </c>
      <c r="AQ153">
        <f t="shared" si="49"/>
        <v>-0.00236667550399016</v>
      </c>
      <c r="AR153">
        <f t="shared" si="50"/>
        <v>-0.135600517855633</v>
      </c>
    </row>
    <row r="154" spans="24:44">
      <c r="X154">
        <f t="shared" si="36"/>
        <v>0.72</v>
      </c>
      <c r="Y154">
        <f t="shared" si="35"/>
        <v>720</v>
      </c>
      <c r="Z154">
        <f t="shared" si="37"/>
        <v>4521.6</v>
      </c>
      <c r="AA154" t="str">
        <f t="shared" si="38"/>
        <v>0.01+0.045216i</v>
      </c>
      <c r="AB154" t="str">
        <f t="shared" si="39"/>
        <v>-2.21160650875796i</v>
      </c>
      <c r="AC154" t="str">
        <f t="shared" si="40"/>
        <v>0.01-1.10580325493188i</v>
      </c>
      <c r="AD154" t="str">
        <f t="shared" si="41"/>
        <v>0.0584255783424963-0.732582753080475i</v>
      </c>
      <c r="AE154" t="str">
        <f t="shared" si="42"/>
        <v>1.06370196712762-0.020889639887167i</v>
      </c>
      <c r="AF154" t="str">
        <f t="shared" si="43"/>
        <v>106.370196712762-2.0889639887167i</v>
      </c>
      <c r="AG154">
        <f t="shared" si="44"/>
        <v>106.390706921506</v>
      </c>
      <c r="AH154">
        <f t="shared" si="45"/>
        <v>-0.0196360969647409</v>
      </c>
      <c r="AI154">
        <f t="shared" si="46"/>
        <v>26.5586738053604</v>
      </c>
      <c r="AJ154">
        <f t="shared" si="47"/>
        <v>-1.26257588105951</v>
      </c>
      <c r="AO154" t="str">
        <f t="shared" si="51"/>
        <v>0.99999424+0.0024i</v>
      </c>
      <c r="AP154" t="str">
        <f t="shared" si="48"/>
        <v>0.999999999966822-0.002400013824i</v>
      </c>
      <c r="AQ154">
        <f t="shared" si="49"/>
        <v>-0.00240000921601593</v>
      </c>
      <c r="AR154">
        <f t="shared" si="50"/>
        <v>-0.137510398870214</v>
      </c>
    </row>
    <row r="155" spans="24:44">
      <c r="X155">
        <f t="shared" si="36"/>
        <v>0.73</v>
      </c>
      <c r="Y155">
        <f t="shared" si="35"/>
        <v>730</v>
      </c>
      <c r="Z155">
        <f t="shared" si="37"/>
        <v>4584.4</v>
      </c>
      <c r="AA155" t="str">
        <f t="shared" si="38"/>
        <v>0.01+0.045844i</v>
      </c>
      <c r="AB155" t="str">
        <f t="shared" si="39"/>
        <v>-2.18131052918593i</v>
      </c>
      <c r="AC155" t="str">
        <f t="shared" si="40"/>
        <v>0.01-1.09065526513829i</v>
      </c>
      <c r="AD155" t="str">
        <f t="shared" si="41"/>
        <v>0.0569644882189084-0.722653931417384i</v>
      </c>
      <c r="AE155" t="str">
        <f t="shared" si="42"/>
        <v>1.06563104677886-0.0212688212607516i</v>
      </c>
      <c r="AF155" t="str">
        <f t="shared" si="43"/>
        <v>106.563104677886-2.12688212607516i</v>
      </c>
      <c r="AG155">
        <f t="shared" si="44"/>
        <v>106.58432767611</v>
      </c>
      <c r="AH155">
        <f t="shared" si="45"/>
        <v>-0.0199562482727621</v>
      </c>
      <c r="AI155">
        <f t="shared" si="46"/>
        <v>26.5744669143756</v>
      </c>
      <c r="AJ155">
        <f t="shared" si="47"/>
        <v>-1.28282908144046</v>
      </c>
      <c r="AO155" t="str">
        <f t="shared" si="51"/>
        <v>0.999994078888889+0.00243333333333333i</v>
      </c>
      <c r="AP155" t="str">
        <f t="shared" si="48"/>
        <v>0.99999999996494-0.00243334774137037i</v>
      </c>
      <c r="AQ155">
        <f t="shared" si="49"/>
        <v>-0.00243334293870842</v>
      </c>
      <c r="AR155">
        <f t="shared" si="50"/>
        <v>-0.139420280495953</v>
      </c>
    </row>
    <row r="156" spans="24:44">
      <c r="X156">
        <f t="shared" si="36"/>
        <v>0.74</v>
      </c>
      <c r="Y156">
        <f t="shared" si="35"/>
        <v>740</v>
      </c>
      <c r="Z156">
        <f t="shared" si="37"/>
        <v>4647.2</v>
      </c>
      <c r="AA156" t="str">
        <f t="shared" si="38"/>
        <v>0.01+0.046472i</v>
      </c>
      <c r="AB156" t="str">
        <f t="shared" si="39"/>
        <v>-2.15183335987261i</v>
      </c>
      <c r="AC156" t="str">
        <f t="shared" si="40"/>
        <v>0.01-1.07591668047426i</v>
      </c>
      <c r="AD156" t="str">
        <f t="shared" si="41"/>
        <v>0.0555618263408313-0.712989272245085i</v>
      </c>
      <c r="AE156" t="str">
        <f t="shared" si="42"/>
        <v>1.06759380931709-0.0216522124618783i</v>
      </c>
      <c r="AF156" t="str">
        <f t="shared" si="43"/>
        <v>106.759380931709-2.16522124618783i</v>
      </c>
      <c r="AG156">
        <f t="shared" si="44"/>
        <v>106.781335447571</v>
      </c>
      <c r="AH156">
        <f t="shared" si="45"/>
        <v>-0.0202785406362761</v>
      </c>
      <c r="AI156">
        <f t="shared" si="46"/>
        <v>26.5905068734017</v>
      </c>
      <c r="AJ156">
        <f t="shared" si="47"/>
        <v>-1.3032049558845</v>
      </c>
      <c r="AO156" t="str">
        <f t="shared" si="51"/>
        <v>0.999993915555556+0.00246666666666667i</v>
      </c>
      <c r="AP156" t="str">
        <f t="shared" si="48"/>
        <v>0.999999999962979-0.00246668167496296i</v>
      </c>
      <c r="AQ156">
        <f t="shared" si="49"/>
        <v>-0.00246667667221579</v>
      </c>
      <c r="AR156">
        <f t="shared" si="50"/>
        <v>-0.14133016274134</v>
      </c>
    </row>
    <row r="157" spans="24:44">
      <c r="X157">
        <f t="shared" si="36"/>
        <v>0.75</v>
      </c>
      <c r="Y157">
        <f t="shared" si="35"/>
        <v>750</v>
      </c>
      <c r="Z157">
        <f t="shared" si="37"/>
        <v>4710</v>
      </c>
      <c r="AA157" t="str">
        <f t="shared" si="38"/>
        <v>0.01+0.0471i</v>
      </c>
      <c r="AB157" t="str">
        <f t="shared" si="39"/>
        <v>-2.12314224840764i</v>
      </c>
      <c r="AC157" t="str">
        <f t="shared" si="40"/>
        <v>0.01-1.06157112473461i</v>
      </c>
      <c r="AD157" t="str">
        <f t="shared" si="41"/>
        <v>0.0542145234629861-0.70357842618223i</v>
      </c>
      <c r="AE157" t="str">
        <f t="shared" si="42"/>
        <v>1.0695905848246-0.0220399112369395i</v>
      </c>
      <c r="AF157" t="str">
        <f t="shared" si="43"/>
        <v>106.95905848246-2.20399112369395i</v>
      </c>
      <c r="AG157">
        <f t="shared" si="44"/>
        <v>106.981763718531</v>
      </c>
      <c r="AH157">
        <f t="shared" si="45"/>
        <v>-0.0206030166395303</v>
      </c>
      <c r="AI157">
        <f t="shared" si="46"/>
        <v>26.606794982611</v>
      </c>
      <c r="AJ157">
        <f t="shared" si="47"/>
        <v>-1.32370594429776</v>
      </c>
      <c r="AO157" t="str">
        <f t="shared" si="51"/>
        <v>0.99999375+0.0025i</v>
      </c>
      <c r="AP157" t="str">
        <f t="shared" si="48"/>
        <v>0.999999999960937-0.002500015625i</v>
      </c>
      <c r="AQ157">
        <f t="shared" si="49"/>
        <v>-0.0025000104166862</v>
      </c>
      <c r="AR157">
        <f t="shared" si="50"/>
        <v>-0.143240045614862</v>
      </c>
    </row>
    <row r="158" spans="24:44">
      <c r="X158">
        <f t="shared" si="36"/>
        <v>0.76</v>
      </c>
      <c r="Y158">
        <f t="shared" ref="Y158:Y182" si="52">Y157+10</f>
        <v>760</v>
      </c>
      <c r="Z158">
        <f t="shared" si="37"/>
        <v>4772.8</v>
      </c>
      <c r="AA158" t="str">
        <f t="shared" si="38"/>
        <v>0.01+0.047728i</v>
      </c>
      <c r="AB158" t="str">
        <f t="shared" si="39"/>
        <v>-2.09520616619175i</v>
      </c>
      <c r="AC158" t="str">
        <f t="shared" si="40"/>
        <v>0.01-1.04760308361968i</v>
      </c>
      <c r="AD158" t="str">
        <f t="shared" si="41"/>
        <v>0.0529197089368462-0.694411574687868i</v>
      </c>
      <c r="AE158" t="str">
        <f t="shared" si="42"/>
        <v>1.07162171084469-0.0224320174003315i</v>
      </c>
      <c r="AF158" t="str">
        <f t="shared" si="43"/>
        <v>107.162171084469-2.24320174003315i</v>
      </c>
      <c r="AG158">
        <f t="shared" si="44"/>
        <v>107.185646733056</v>
      </c>
      <c r="AH158">
        <f t="shared" si="45"/>
        <v>-0.0209297195135822</v>
      </c>
      <c r="AI158">
        <f t="shared" si="46"/>
        <v>26.6233325678064</v>
      </c>
      <c r="AJ158">
        <f t="shared" si="47"/>
        <v>-1.34433452364587</v>
      </c>
      <c r="AO158" t="str">
        <f t="shared" si="51"/>
        <v>0.999993582222222+0.00253333333333333i</v>
      </c>
      <c r="AP158" t="str">
        <f t="shared" si="48"/>
        <v>0.999999999958812-0.0025333495917037i</v>
      </c>
      <c r="AQ158">
        <f t="shared" si="49"/>
        <v>-0.00253334417226778</v>
      </c>
      <c r="AR158">
        <f t="shared" si="50"/>
        <v>-0.145149929125007</v>
      </c>
    </row>
    <row r="159" spans="24:44">
      <c r="X159">
        <f t="shared" si="36"/>
        <v>0.77</v>
      </c>
      <c r="Y159">
        <f t="shared" si="52"/>
        <v>770</v>
      </c>
      <c r="Z159">
        <f t="shared" si="37"/>
        <v>4835.6</v>
      </c>
      <c r="AA159" t="str">
        <f t="shared" si="38"/>
        <v>0.01+0.048356i</v>
      </c>
      <c r="AB159" t="str">
        <f t="shared" si="39"/>
        <v>-2.06799569650095i</v>
      </c>
      <c r="AC159" t="str">
        <f t="shared" si="40"/>
        <v>0.01-1.03399784876747i</v>
      </c>
      <c r="AD159" t="str">
        <f t="shared" si="41"/>
        <v>0.0516746955118259-0.685479396638557i</v>
      </c>
      <c r="AE159" t="str">
        <f t="shared" si="42"/>
        <v>1.07368753253266-0.0228286328970289i</v>
      </c>
      <c r="AF159" t="str">
        <f t="shared" si="43"/>
        <v>107.368753253266-2.28286328970289i</v>
      </c>
      <c r="AG159">
        <f t="shared" si="44"/>
        <v>107.393019512258</v>
      </c>
      <c r="AH159">
        <f t="shared" si="45"/>
        <v>-0.0212586931532429</v>
      </c>
      <c r="AI159">
        <f t="shared" si="46"/>
        <v>26.6401209808053</v>
      </c>
      <c r="AJ159">
        <f t="shared" si="47"/>
        <v>-1.36509320892474</v>
      </c>
      <c r="AO159" t="str">
        <f t="shared" si="51"/>
        <v>0.999993412222222+0.00256666666666667i</v>
      </c>
      <c r="AP159" t="str">
        <f t="shared" si="48"/>
        <v>0.999999999956601-0.0025666835752963i</v>
      </c>
      <c r="AQ159">
        <f t="shared" si="49"/>
        <v>-0.0025666779391087</v>
      </c>
      <c r="AR159">
        <f t="shared" si="50"/>
        <v>-0.147059813280265</v>
      </c>
    </row>
    <row r="160" spans="24:44">
      <c r="X160">
        <f t="shared" si="36"/>
        <v>0.78</v>
      </c>
      <c r="Y160">
        <f t="shared" si="52"/>
        <v>780</v>
      </c>
      <c r="Z160">
        <f t="shared" si="37"/>
        <v>4898.4</v>
      </c>
      <c r="AA160" t="str">
        <f t="shared" si="38"/>
        <v>0.01+0.048984i</v>
      </c>
      <c r="AB160" t="str">
        <f t="shared" si="39"/>
        <v>-2.0414829311612i</v>
      </c>
      <c r="AC160" t="str">
        <f t="shared" si="40"/>
        <v>0.01-1.02074146609097i</v>
      </c>
      <c r="AD160" t="str">
        <f t="shared" si="41"/>
        <v>0.0504769654742831-0.676773037385408i</v>
      </c>
      <c r="AE160" t="str">
        <f t="shared" si="42"/>
        <v>1.07578840281131-0.0232298618671443i</v>
      </c>
      <c r="AF160" t="str">
        <f t="shared" si="43"/>
        <v>107.578840281131-2.32298618671443i</v>
      </c>
      <c r="AG160">
        <f t="shared" si="44"/>
        <v>107.603917870386</v>
      </c>
      <c r="AH160">
        <f t="shared" si="45"/>
        <v>-0.0215899821344639</v>
      </c>
      <c r="AI160">
        <f t="shared" si="46"/>
        <v>26.6571615998337</v>
      </c>
      <c r="AJ160">
        <f t="shared" si="47"/>
        <v>-1.38598455415675</v>
      </c>
      <c r="AO160" t="str">
        <f t="shared" si="51"/>
        <v>0.99999324+0.0026i</v>
      </c>
      <c r="AP160" t="str">
        <f t="shared" si="48"/>
        <v>0.999999999954302-0.002600017576i</v>
      </c>
      <c r="AQ160">
        <f t="shared" si="49"/>
        <v>-0.0026000117173571</v>
      </c>
      <c r="AR160">
        <f t="shared" si="50"/>
        <v>-0.148969698089123</v>
      </c>
    </row>
    <row r="161" spans="24:44">
      <c r="X161">
        <f t="shared" si="36"/>
        <v>0.79</v>
      </c>
      <c r="Y161">
        <f t="shared" si="52"/>
        <v>790</v>
      </c>
      <c r="Z161">
        <f t="shared" si="37"/>
        <v>4961.2</v>
      </c>
      <c r="AA161" t="str">
        <f t="shared" si="38"/>
        <v>0.01+0.049612i</v>
      </c>
      <c r="AB161" t="str">
        <f t="shared" si="39"/>
        <v>-2.01564137507055i</v>
      </c>
      <c r="AC161" t="str">
        <f t="shared" si="40"/>
        <v>0.01-1.00782068803918i</v>
      </c>
      <c r="AD161" t="str">
        <f t="shared" si="41"/>
        <v>0.0493241579916575-0.66828408008033i</v>
      </c>
      <c r="AE161" t="str">
        <f t="shared" si="42"/>
        <v>1.07792468253096-0.023635810712547i</v>
      </c>
      <c r="AF161" t="str">
        <f t="shared" si="43"/>
        <v>107.792468253096-2.3635810712547i</v>
      </c>
      <c r="AG161">
        <f t="shared" si="44"/>
        <v>107.818378431393</v>
      </c>
      <c r="AH161">
        <f t="shared" si="45"/>
        <v>-0.0219236317321808</v>
      </c>
      <c r="AI161">
        <f t="shared" si="46"/>
        <v>26.6744558299296</v>
      </c>
      <c r="AJ161">
        <f t="shared" si="47"/>
        <v>-1.40701115341312</v>
      </c>
      <c r="AO161" t="str">
        <f t="shared" si="51"/>
        <v>0.999993065555556+0.00263333333333333i</v>
      </c>
      <c r="AP161" t="str">
        <f t="shared" si="48"/>
        <v>0.999999999951913-0.00263335159403703i</v>
      </c>
      <c r="AQ161">
        <f t="shared" si="49"/>
        <v>-0.00263334550716112</v>
      </c>
      <c r="AR161">
        <f t="shared" si="50"/>
        <v>-0.15087958356007</v>
      </c>
    </row>
    <row r="162" spans="24:44">
      <c r="X162">
        <f t="shared" si="36"/>
        <v>0.8</v>
      </c>
      <c r="Y162">
        <f t="shared" si="52"/>
        <v>800</v>
      </c>
      <c r="Z162">
        <f t="shared" si="37"/>
        <v>5024</v>
      </c>
      <c r="AA162" t="str">
        <f t="shared" si="38"/>
        <v>0.01+0.05024i</v>
      </c>
      <c r="AB162" t="str">
        <f t="shared" si="39"/>
        <v>-1.99044585788217i</v>
      </c>
      <c r="AC162" t="str">
        <f t="shared" si="40"/>
        <v>0.01-0.995222929438694i</v>
      </c>
      <c r="AD162" t="str">
        <f t="shared" si="41"/>
        <v>0.0482140575436366-0.660004519080722i</v>
      </c>
      <c r="AE162" t="str">
        <f t="shared" si="42"/>
        <v>1.08009674063429-0.0240465881656209i</v>
      </c>
      <c r="AF162" t="str">
        <f t="shared" si="43"/>
        <v>108.009674063429-2.40465881656209i</v>
      </c>
      <c r="AG162">
        <f t="shared" si="44"/>
        <v>108.036438646006</v>
      </c>
      <c r="AH162">
        <f t="shared" si="45"/>
        <v>-0.0222596879386279</v>
      </c>
      <c r="AI162">
        <f t="shared" si="46"/>
        <v>26.6920051033583</v>
      </c>
      <c r="AJ162">
        <f t="shared" si="47"/>
        <v>-1.42817564186324</v>
      </c>
      <c r="AO162" t="str">
        <f t="shared" si="51"/>
        <v>0.999992888888889+0.00266666666666667i</v>
      </c>
      <c r="AP162" t="str">
        <f t="shared" si="48"/>
        <v>0.999999999949432-0.00266668562962963i</v>
      </c>
      <c r="AQ162">
        <f t="shared" si="49"/>
        <v>-0.00266667930866894</v>
      </c>
      <c r="AR162">
        <f t="shared" si="50"/>
        <v>-0.152789469701595</v>
      </c>
    </row>
    <row r="163" spans="24:44">
      <c r="X163">
        <f t="shared" si="36"/>
        <v>0.81</v>
      </c>
      <c r="Y163">
        <f t="shared" si="52"/>
        <v>810</v>
      </c>
      <c r="Z163">
        <f t="shared" si="37"/>
        <v>5086.8</v>
      </c>
      <c r="AA163" t="str">
        <f t="shared" si="38"/>
        <v>0.01+0.050868i</v>
      </c>
      <c r="AB163" t="str">
        <f t="shared" si="39"/>
        <v>-1.9658724522293i</v>
      </c>
      <c r="AC163" t="str">
        <f t="shared" si="40"/>
        <v>0.01-0.982936226606118i</v>
      </c>
      <c r="AD163" t="str">
        <f t="shared" si="41"/>
        <v>0.0471445833350936-0.651926735259863i</v>
      </c>
      <c r="AE163" t="str">
        <f t="shared" si="42"/>
        <v>1.08230495432594-0.0244623053602459i</v>
      </c>
      <c r="AF163" t="str">
        <f t="shared" si="43"/>
        <v>108.230495432594-2.44623053602459i</v>
      </c>
      <c r="AG163">
        <f t="shared" si="44"/>
        <v>108.258136809295</v>
      </c>
      <c r="AH163">
        <f t="shared" si="45"/>
        <v>-0.0225981974821445</v>
      </c>
      <c r="AI163">
        <f t="shared" si="46"/>
        <v>26.7098108800367</v>
      </c>
      <c r="AJ163">
        <f t="shared" si="47"/>
        <v>-1.44948069685223</v>
      </c>
      <c r="AO163" t="str">
        <f t="shared" si="51"/>
        <v>0.99999271+0.0027i</v>
      </c>
      <c r="AP163" t="str">
        <f t="shared" si="48"/>
        <v>0.999999999946855-0.002700019683i</v>
      </c>
      <c r="AQ163">
        <f t="shared" si="49"/>
        <v>-0.0027000131220287</v>
      </c>
      <c r="AR163">
        <f t="shared" si="50"/>
        <v>-0.154699356522185</v>
      </c>
    </row>
    <row r="164" spans="24:44">
      <c r="X164">
        <f t="shared" si="36"/>
        <v>0.82</v>
      </c>
      <c r="Y164">
        <f t="shared" si="52"/>
        <v>820</v>
      </c>
      <c r="Z164">
        <f t="shared" si="37"/>
        <v>5149.6</v>
      </c>
      <c r="AA164" t="str">
        <f t="shared" si="38"/>
        <v>0.01+0.051496i</v>
      </c>
      <c r="AB164" t="str">
        <f t="shared" si="39"/>
        <v>-1.94189839793382i</v>
      </c>
      <c r="AC164" t="str">
        <f t="shared" si="40"/>
        <v>0.01-0.970949199452384i</v>
      </c>
      <c r="AD164" t="str">
        <f t="shared" si="41"/>
        <v>0.0461137795968616-0.644043473066418i</v>
      </c>
      <c r="AE164" t="str">
        <f t="shared" si="42"/>
        <v>1.08454970924727-0.0248830759050884i</v>
      </c>
      <c r="AF164" t="str">
        <f t="shared" si="43"/>
        <v>108.454970924727-2.48830759050884i</v>
      </c>
      <c r="AG164">
        <f t="shared" si="44"/>
        <v>108.483512078787</v>
      </c>
      <c r="AH164">
        <f t="shared" si="45"/>
        <v>-0.0229392078464844</v>
      </c>
      <c r="AI164">
        <f t="shared" si="46"/>
        <v>26.72787464797</v>
      </c>
      <c r="AJ164">
        <f t="shared" si="47"/>
        <v>-1.47092903900727</v>
      </c>
      <c r="AO164" t="str">
        <f t="shared" si="51"/>
        <v>0.999992528888889+0.00273333333333333i</v>
      </c>
      <c r="AP164" t="str">
        <f t="shared" si="48"/>
        <v>0.999999999944182-0.00273335375437037i</v>
      </c>
      <c r="AQ164">
        <f t="shared" si="49"/>
        <v>-0.00273334694738854</v>
      </c>
      <c r="AR164">
        <f t="shared" si="50"/>
        <v>-0.15660924403033</v>
      </c>
    </row>
    <row r="165" spans="24:44">
      <c r="X165">
        <f t="shared" si="36"/>
        <v>0.83</v>
      </c>
      <c r="Y165">
        <f t="shared" si="52"/>
        <v>830</v>
      </c>
      <c r="Z165">
        <f t="shared" si="37"/>
        <v>5212.4</v>
      </c>
      <c r="AA165" t="str">
        <f t="shared" si="38"/>
        <v>0.01+0.052124i</v>
      </c>
      <c r="AB165" t="str">
        <f t="shared" si="39"/>
        <v>-1.91850203169365i</v>
      </c>
      <c r="AC165" t="str">
        <f t="shared" si="40"/>
        <v>0.01-0.959251016326452i</v>
      </c>
      <c r="AD165" t="str">
        <f t="shared" si="41"/>
        <v>0.0451198066903752-0.636347819190921i</v>
      </c>
      <c r="AE165" t="str">
        <f t="shared" si="42"/>
        <v>1.08683139965613-0.0253090159592908i</v>
      </c>
      <c r="AF165" t="str">
        <f t="shared" si="43"/>
        <v>108.683139965613-2.53090159592908i</v>
      </c>
      <c r="AG165">
        <f t="shared" si="44"/>
        <v>108.712604493101</v>
      </c>
      <c r="AH165">
        <f t="shared" si="45"/>
        <v>-0.023282767290651</v>
      </c>
      <c r="AI165">
        <f t="shared" si="46"/>
        <v>26.7461979236988</v>
      </c>
      <c r="AJ165">
        <f t="shared" si="47"/>
        <v>-1.49252343337406</v>
      </c>
      <c r="AO165" t="str">
        <f t="shared" si="51"/>
        <v>0.999992345555556+0.00276666666666667i</v>
      </c>
      <c r="AP165" t="str">
        <f t="shared" si="48"/>
        <v>0.999999999941409-0.00276668784396296i</v>
      </c>
      <c r="AQ165">
        <f t="shared" si="49"/>
        <v>-0.00276668078489662</v>
      </c>
      <c r="AR165">
        <f t="shared" si="50"/>
        <v>-0.158519132234518</v>
      </c>
    </row>
    <row r="166" spans="24:44">
      <c r="X166">
        <f t="shared" si="36"/>
        <v>0.84</v>
      </c>
      <c r="Y166">
        <f t="shared" si="52"/>
        <v>840</v>
      </c>
      <c r="Z166">
        <f t="shared" si="37"/>
        <v>5275.2</v>
      </c>
      <c r="AA166" t="str">
        <f t="shared" si="38"/>
        <v>0.01+0.052752i</v>
      </c>
      <c r="AB166" t="str">
        <f t="shared" si="39"/>
        <v>-1.89566272179254i</v>
      </c>
      <c r="AC166" t="str">
        <f t="shared" si="40"/>
        <v>0.01-0.947831361370185i</v>
      </c>
      <c r="AD166" t="str">
        <f t="shared" si="41"/>
        <v>0.0441609329410334-0.628833182710042i</v>
      </c>
      <c r="AE166" t="str">
        <f t="shared" si="42"/>
        <v>1.08915042861217-0.0257402443106558i</v>
      </c>
      <c r="AF166" t="str">
        <f t="shared" si="43"/>
        <v>108.915042861217-2.57402443106558i</v>
      </c>
      <c r="AG166">
        <f t="shared" si="44"/>
        <v>108.945454991167</v>
      </c>
      <c r="AH166">
        <f t="shared" si="45"/>
        <v>-0.0236289248692713</v>
      </c>
      <c r="AI166">
        <f t="shared" si="46"/>
        <v>26.7647822527583</v>
      </c>
      <c r="AJ166">
        <f t="shared" si="47"/>
        <v>-1.51426669058419</v>
      </c>
      <c r="AO166" t="str">
        <f t="shared" si="51"/>
        <v>0.99999216+0.0028i</v>
      </c>
      <c r="AP166" t="str">
        <f t="shared" si="48"/>
        <v>0.999999999938534-0.002800021952i</v>
      </c>
      <c r="AQ166">
        <f t="shared" si="49"/>
        <v>-0.00280001463470109</v>
      </c>
      <c r="AR166">
        <f t="shared" si="50"/>
        <v>-0.160429021143237</v>
      </c>
    </row>
    <row r="167" spans="24:44">
      <c r="X167">
        <f t="shared" si="36"/>
        <v>0.85</v>
      </c>
      <c r="Y167">
        <f t="shared" si="52"/>
        <v>850</v>
      </c>
      <c r="Z167">
        <f t="shared" si="37"/>
        <v>5338</v>
      </c>
      <c r="AA167" t="str">
        <f t="shared" si="38"/>
        <v>0.01+0.05338i</v>
      </c>
      <c r="AB167" t="str">
        <f t="shared" si="39"/>
        <v>-1.87336080741851i</v>
      </c>
      <c r="AC167" t="str">
        <f t="shared" si="40"/>
        <v>0.01-0.936680404177595i</v>
      </c>
      <c r="AD167" t="str">
        <f t="shared" si="41"/>
        <v>0.0432355271329354-0.621493276591152i</v>
      </c>
      <c r="AE167" t="str">
        <f t="shared" si="42"/>
        <v>1.09150720816748-0.0261768824564214i</v>
      </c>
      <c r="AF167" t="str">
        <f t="shared" si="43"/>
        <v>109.150720816748-2.61768824564214i</v>
      </c>
      <c r="AG167">
        <f t="shared" si="44"/>
        <v>109.182105432012</v>
      </c>
      <c r="AH167">
        <f t="shared" si="45"/>
        <v>-0.023977730453532</v>
      </c>
      <c r="AI167">
        <f t="shared" si="46"/>
        <v>26.7836292101484</v>
      </c>
      <c r="AJ167">
        <f t="shared" si="47"/>
        <v>-1.53616166805467</v>
      </c>
      <c r="AO167" t="str">
        <f t="shared" si="51"/>
        <v>0.999991972222222+0.00283333333333333i</v>
      </c>
      <c r="AP167" t="str">
        <f t="shared" si="48"/>
        <v>0.999999999935554-0.0028333560787037i</v>
      </c>
      <c r="AQ167">
        <f t="shared" si="49"/>
        <v>-0.0028333484969501</v>
      </c>
      <c r="AR167">
        <f t="shared" si="50"/>
        <v>-0.162338910764976</v>
      </c>
    </row>
    <row r="168" spans="24:44">
      <c r="X168">
        <f t="shared" si="36"/>
        <v>0.86</v>
      </c>
      <c r="Y168">
        <f t="shared" si="52"/>
        <v>860</v>
      </c>
      <c r="Z168">
        <f t="shared" si="37"/>
        <v>5400.8</v>
      </c>
      <c r="AA168" t="str">
        <f t="shared" si="38"/>
        <v>0.01+0.054008i</v>
      </c>
      <c r="AB168" t="str">
        <f t="shared" si="39"/>
        <v>-1.85157754221597i</v>
      </c>
      <c r="AC168" t="str">
        <f t="shared" si="40"/>
        <v>0.01-0.925788771570878i</v>
      </c>
      <c r="AD168" t="str">
        <f t="shared" si="41"/>
        <v>0.0423420516045627-0.614322100450202i</v>
      </c>
      <c r="AE168" t="str">
        <f t="shared" si="42"/>
        <v>1.09390215956309-0.026619054686732i</v>
      </c>
      <c r="AF168" t="str">
        <f t="shared" si="43"/>
        <v>109.390215956309-2.6619054686732i</v>
      </c>
      <c r="AG168">
        <f t="shared" si="44"/>
        <v>109.422598615149</v>
      </c>
      <c r="AH168">
        <f t="shared" si="45"/>
        <v>-0.0243292347526938</v>
      </c>
      <c r="AI168">
        <f t="shared" si="46"/>
        <v>26.802740400818</v>
      </c>
      <c r="AJ168">
        <f t="shared" si="47"/>
        <v>-1.55821127122059</v>
      </c>
      <c r="AO168" t="str">
        <f t="shared" si="51"/>
        <v>0.999991782222222+0.00286666666666667i</v>
      </c>
      <c r="AP168" t="str">
        <f t="shared" si="48"/>
        <v>0.999999999932468-0.0028666902242963i</v>
      </c>
      <c r="AQ168">
        <f t="shared" si="49"/>
        <v>-0.00286668237179181</v>
      </c>
      <c r="AR168">
        <f t="shared" si="50"/>
        <v>-0.164248801108223</v>
      </c>
    </row>
    <row r="169" spans="24:44">
      <c r="X169">
        <f t="shared" si="36"/>
        <v>0.87</v>
      </c>
      <c r="Y169">
        <f t="shared" si="52"/>
        <v>870</v>
      </c>
      <c r="Z169">
        <f t="shared" si="37"/>
        <v>5463.6</v>
      </c>
      <c r="AA169" t="str">
        <f t="shared" si="38"/>
        <v>0.01+0.054636i</v>
      </c>
      <c r="AB169" t="str">
        <f t="shared" si="39"/>
        <v>-1.83029504173073i</v>
      </c>
      <c r="AC169" t="str">
        <f t="shared" si="40"/>
        <v>0.01-0.915147521322937i</v>
      </c>
      <c r="AD169" t="str">
        <f t="shared" si="41"/>
        <v>0.0414790558911015-0.607313924465387i</v>
      </c>
      <c r="AE169" t="str">
        <f t="shared" si="42"/>
        <v>1.09633571343121-0.0270668881709081i</v>
      </c>
      <c r="AF169" t="str">
        <f t="shared" si="43"/>
        <v>109.633571343121-2.70668881709081i</v>
      </c>
      <c r="AG169">
        <f t="shared" si="44"/>
        <v>109.666978301583</v>
      </c>
      <c r="AH169">
        <f t="shared" si="45"/>
        <v>-0.0246834893362046</v>
      </c>
      <c r="AI169">
        <f t="shared" si="46"/>
        <v>26.8221174601592</v>
      </c>
      <c r="AJ169">
        <f t="shared" si="47"/>
        <v>-1.58041845480216</v>
      </c>
      <c r="AO169" t="str">
        <f t="shared" si="51"/>
        <v>0.99999159+0.0029i</v>
      </c>
      <c r="AP169" t="str">
        <f t="shared" si="48"/>
        <v>0.999999999929271-0.002900024389i</v>
      </c>
      <c r="AQ169">
        <f t="shared" si="49"/>
        <v>-0.00290001625937436</v>
      </c>
      <c r="AR169">
        <f t="shared" si="50"/>
        <v>-0.166158692181467</v>
      </c>
    </row>
    <row r="170" spans="24:44">
      <c r="X170">
        <f t="shared" si="36"/>
        <v>0.88</v>
      </c>
      <c r="Y170">
        <f t="shared" si="52"/>
        <v>880</v>
      </c>
      <c r="Z170">
        <f t="shared" si="37"/>
        <v>5526.4</v>
      </c>
      <c r="AA170" t="str">
        <f t="shared" si="38"/>
        <v>0.01+0.055264i</v>
      </c>
      <c r="AB170" t="str">
        <f t="shared" si="39"/>
        <v>-1.80949623443833i</v>
      </c>
      <c r="AC170" t="str">
        <f t="shared" si="40"/>
        <v>0.01-0.90474811767154i</v>
      </c>
      <c r="AD170" t="str">
        <f t="shared" si="41"/>
        <v>0.0406451708645569-0.600463274357562i</v>
      </c>
      <c r="AE170" t="str">
        <f t="shared" si="42"/>
        <v>1.09880831000362-0.0275205130466322i</v>
      </c>
      <c r="AF170" t="str">
        <f t="shared" si="43"/>
        <v>109.880831000362-2.75205130466322i</v>
      </c>
      <c r="AG170">
        <f t="shared" si="44"/>
        <v>109.915289235454</v>
      </c>
      <c r="AH170">
        <f t="shared" si="45"/>
        <v>-0.0250405466564357</v>
      </c>
      <c r="AI170">
        <f t="shared" si="46"/>
        <v>26.8417620545164</v>
      </c>
      <c r="AJ170">
        <f t="shared" si="47"/>
        <v>-1.60278622410738</v>
      </c>
      <c r="AO170" t="str">
        <f t="shared" si="51"/>
        <v>0.999991395555556+0.00293333333333333i</v>
      </c>
      <c r="AP170" t="str">
        <f t="shared" si="48"/>
        <v>0.999999999925962-0.00293335857303703i</v>
      </c>
      <c r="AQ170">
        <f t="shared" si="49"/>
        <v>-0.0029333501598459</v>
      </c>
      <c r="AR170">
        <f t="shared" si="50"/>
        <v>-0.168068583993196</v>
      </c>
    </row>
    <row r="171" spans="24:44">
      <c r="X171">
        <f t="shared" si="36"/>
        <v>0.89</v>
      </c>
      <c r="Y171">
        <f t="shared" si="52"/>
        <v>890</v>
      </c>
      <c r="Z171">
        <f t="shared" si="37"/>
        <v>5589.2</v>
      </c>
      <c r="AA171" t="str">
        <f t="shared" si="38"/>
        <v>0.01+0.055892i</v>
      </c>
      <c r="AB171" t="str">
        <f t="shared" si="39"/>
        <v>-1.78916481607386i</v>
      </c>
      <c r="AC171" t="str">
        <f t="shared" si="40"/>
        <v>0.01-0.89458240848422i</v>
      </c>
      <c r="AD171" t="str">
        <f t="shared" si="41"/>
        <v>0.0398391033276667-0.593764917356194i</v>
      </c>
      <c r="AE171" t="str">
        <f t="shared" si="42"/>
        <v>1.10132039932632-0.0279800625121613i</v>
      </c>
      <c r="AF171" t="str">
        <f t="shared" si="43"/>
        <v>110.132039932632-2.79800625121613i</v>
      </c>
      <c r="AG171">
        <f t="shared" si="44"/>
        <v>110.167577166355</v>
      </c>
      <c r="AH171">
        <f t="shared" si="45"/>
        <v>-0.0254004600720573</v>
      </c>
      <c r="AI171">
        <f t="shared" si="46"/>
        <v>26.861675881708</v>
      </c>
      <c r="AJ171">
        <f t="shared" si="47"/>
        <v>-1.62531763637134</v>
      </c>
      <c r="AO171" t="str">
        <f t="shared" si="51"/>
        <v>0.999991198888889+0.00296666666666667i</v>
      </c>
      <c r="AP171" t="str">
        <f t="shared" si="48"/>
        <v>0.99999999992254-0.00296669277662963i</v>
      </c>
      <c r="AQ171">
        <f t="shared" si="49"/>
        <v>-0.0029666840733546</v>
      </c>
      <c r="AR171">
        <f t="shared" si="50"/>
        <v>-0.169978476551898</v>
      </c>
    </row>
    <row r="172" spans="24:44">
      <c r="X172">
        <f t="shared" si="36"/>
        <v>0.9</v>
      </c>
      <c r="Y172">
        <f t="shared" si="52"/>
        <v>900</v>
      </c>
      <c r="Z172">
        <f t="shared" si="37"/>
        <v>5652</v>
      </c>
      <c r="AA172" t="str">
        <f t="shared" si="38"/>
        <v>0.01+0.05652i</v>
      </c>
      <c r="AB172" t="str">
        <f t="shared" si="39"/>
        <v>-1.76928520700637i</v>
      </c>
      <c r="AC172" t="str">
        <f t="shared" si="40"/>
        <v>0.01-0.884642603945506i</v>
      </c>
      <c r="AD172" t="str">
        <f t="shared" si="41"/>
        <v>0.0390596310219358-0.587213849076497i</v>
      </c>
      <c r="AE172" t="str">
        <f t="shared" si="42"/>
        <v>1.10387244148056-0.0284456729216921i</v>
      </c>
      <c r="AF172" t="str">
        <f t="shared" si="43"/>
        <v>110.387244148056-2.84456729216921i</v>
      </c>
      <c r="AG172">
        <f t="shared" si="44"/>
        <v>110.423888872301</v>
      </c>
      <c r="AH172">
        <f t="shared" si="45"/>
        <v>-0.0257632838720825</v>
      </c>
      <c r="AI172">
        <f t="shared" si="46"/>
        <v>26.881860671561</v>
      </c>
      <c r="AJ172">
        <f t="shared" si="47"/>
        <v>-1.64801580213385</v>
      </c>
      <c r="AO172" t="str">
        <f t="shared" si="51"/>
        <v>0.999991+0.003i</v>
      </c>
      <c r="AP172" t="str">
        <f t="shared" si="48"/>
        <v>0.999999999918999-0.003000027i</v>
      </c>
      <c r="AQ172">
        <f t="shared" si="49"/>
        <v>-0.0030000180000486</v>
      </c>
      <c r="AR172">
        <f t="shared" si="50"/>
        <v>-0.171888369866063</v>
      </c>
    </row>
    <row r="173" spans="24:44">
      <c r="X173">
        <f t="shared" si="36"/>
        <v>0.91</v>
      </c>
      <c r="Y173">
        <f t="shared" si="52"/>
        <v>910</v>
      </c>
      <c r="Z173">
        <f t="shared" si="37"/>
        <v>5714.8</v>
      </c>
      <c r="AA173" t="str">
        <f t="shared" si="38"/>
        <v>0.01+0.057148i</v>
      </c>
      <c r="AB173" t="str">
        <f t="shared" si="39"/>
        <v>-1.74984251242388i</v>
      </c>
      <c r="AC173" t="str">
        <f t="shared" si="40"/>
        <v>0.01-0.874921256649401i</v>
      </c>
      <c r="AD173" t="str">
        <f t="shared" si="41"/>
        <v>0.0383055980139661-0.580805281239734i</v>
      </c>
      <c r="AE173" t="str">
        <f t="shared" si="42"/>
        <v>1.10646490681068-0.0289174838840037i</v>
      </c>
      <c r="AF173" t="str">
        <f t="shared" si="43"/>
        <v>110.646490681068-2.89174838840037i</v>
      </c>
      <c r="AG173">
        <f t="shared" si="44"/>
        <v>110.684272183438</v>
      </c>
      <c r="AH173">
        <f t="shared" si="45"/>
        <v>-0.0261290733005965</v>
      </c>
      <c r="AI173">
        <f t="shared" si="46"/>
        <v>26.9023181864609</v>
      </c>
      <c r="AJ173">
        <f t="shared" si="47"/>
        <v>-1.67088388665632</v>
      </c>
      <c r="AO173" t="str">
        <f t="shared" si="51"/>
        <v>0.999990798888889+0.00303333333333333i</v>
      </c>
      <c r="AP173" t="str">
        <f t="shared" si="48"/>
        <v>0.999999999915339-0.00303336124337036i</v>
      </c>
      <c r="AQ173">
        <f t="shared" si="49"/>
        <v>-0.00303335194007604</v>
      </c>
      <c r="AR173">
        <f t="shared" si="50"/>
        <v>-0.173798263944177</v>
      </c>
    </row>
    <row r="174" spans="24:44">
      <c r="X174">
        <f t="shared" si="36"/>
        <v>0.92</v>
      </c>
      <c r="Y174">
        <f t="shared" si="52"/>
        <v>920</v>
      </c>
      <c r="Z174">
        <f t="shared" si="37"/>
        <v>5777.6</v>
      </c>
      <c r="AA174" t="str">
        <f t="shared" si="38"/>
        <v>0.01+0.057776i</v>
      </c>
      <c r="AB174" t="str">
        <f t="shared" si="39"/>
        <v>-1.73082248511493i</v>
      </c>
      <c r="AC174" t="str">
        <f t="shared" si="40"/>
        <v>0.01-0.865411242990169i</v>
      </c>
      <c r="AD174" t="str">
        <f t="shared" si="41"/>
        <v>0.0375759104277207-0.574534630174462i</v>
      </c>
      <c r="AE174" t="str">
        <f t="shared" si="42"/>
        <v>1.10909827615878-0.0293956383645112i</v>
      </c>
      <c r="AF174" t="str">
        <f t="shared" si="43"/>
        <v>110.909827615878-2.93956383645112i</v>
      </c>
      <c r="AG174">
        <f t="shared" si="44"/>
        <v>110.948776006463</v>
      </c>
      <c r="AH174">
        <f t="shared" si="45"/>
        <v>-0.0264978845822006</v>
      </c>
      <c r="AI174">
        <f t="shared" si="46"/>
        <v>26.9230502219144</v>
      </c>
      <c r="AJ174">
        <f t="shared" si="47"/>
        <v>-1.6939251113796</v>
      </c>
      <c r="AO174" t="str">
        <f t="shared" si="51"/>
        <v>0.999990595555556+0.00306666666666667i</v>
      </c>
      <c r="AP174" t="str">
        <f t="shared" si="48"/>
        <v>0.999999999911555-0.00306669550696296i</v>
      </c>
      <c r="AQ174">
        <f t="shared" si="49"/>
        <v>-0.00306668589358511</v>
      </c>
      <c r="AR174">
        <f t="shared" si="50"/>
        <v>-0.175708158794732</v>
      </c>
    </row>
    <row r="175" spans="24:44">
      <c r="X175">
        <f t="shared" si="36"/>
        <v>0.93</v>
      </c>
      <c r="Y175">
        <f t="shared" si="52"/>
        <v>930</v>
      </c>
      <c r="Z175">
        <f t="shared" si="37"/>
        <v>5840.4</v>
      </c>
      <c r="AA175" t="str">
        <f t="shared" si="38"/>
        <v>0.01+0.058404i</v>
      </c>
      <c r="AB175" t="str">
        <f t="shared" si="39"/>
        <v>-1.71221149065132i</v>
      </c>
      <c r="AC175" t="str">
        <f t="shared" si="40"/>
        <v>0.01-0.856105745753715i</v>
      </c>
      <c r="AD175" t="str">
        <f t="shared" si="41"/>
        <v>0.036869532493405-0.56839750604152i</v>
      </c>
      <c r="AE175" t="str">
        <f t="shared" si="42"/>
        <v>1.11177304110649-0.0298802827908688i</v>
      </c>
      <c r="AF175" t="str">
        <f t="shared" si="43"/>
        <v>111.177304110649-2.98802827908688i</v>
      </c>
      <c r="AG175">
        <f t="shared" si="44"/>
        <v>111.217450349792</v>
      </c>
      <c r="AH175">
        <f t="shared" si="45"/>
        <v>-0.0268697749481947</v>
      </c>
      <c r="AI175">
        <f t="shared" si="46"/>
        <v>26.9440586071283</v>
      </c>
      <c r="AJ175">
        <f t="shared" si="47"/>
        <v>-1.71714275542412</v>
      </c>
      <c r="AO175" t="str">
        <f t="shared" si="51"/>
        <v>0.99999039+0.0031i</v>
      </c>
      <c r="AP175" t="str">
        <f t="shared" si="48"/>
        <v>0.999999999907647-0.003100029791i</v>
      </c>
      <c r="AQ175">
        <f t="shared" si="49"/>
        <v>-0.00310001986072393</v>
      </c>
      <c r="AR175">
        <f t="shared" si="50"/>
        <v>-0.177618054426214</v>
      </c>
    </row>
    <row r="176" spans="24:44">
      <c r="X176">
        <f t="shared" si="36"/>
        <v>0.94</v>
      </c>
      <c r="Y176">
        <f t="shared" si="52"/>
        <v>940</v>
      </c>
      <c r="Z176">
        <f t="shared" si="37"/>
        <v>5903.2</v>
      </c>
      <c r="AA176" t="str">
        <f t="shared" si="38"/>
        <v>0.01+0.059032i</v>
      </c>
      <c r="AB176" t="str">
        <f t="shared" si="39"/>
        <v>-1.69399647479333i</v>
      </c>
      <c r="AC176" t="str">
        <f t="shared" si="40"/>
        <v>0.01-0.846998237820165i</v>
      </c>
      <c r="AD176" t="str">
        <f t="shared" si="41"/>
        <v>0.0361854828864526-0.56238970273045i</v>
      </c>
      <c r="AE176" t="str">
        <f t="shared" si="42"/>
        <v>1.11448970422422-0.0303715671622679i</v>
      </c>
      <c r="AF176" t="str">
        <f t="shared" si="43"/>
        <v>111.448970422422-3.03715671622679i</v>
      </c>
      <c r="AG176">
        <f t="shared" si="44"/>
        <v>111.490346349524</v>
      </c>
      <c r="AH176">
        <f t="shared" si="45"/>
        <v>-0.0272448026635231</v>
      </c>
      <c r="AI176">
        <f t="shared" si="46"/>
        <v>26.9653452056024</v>
      </c>
      <c r="AJ176">
        <f t="shared" si="47"/>
        <v>-1.74054015713377</v>
      </c>
      <c r="AO176" t="str">
        <f t="shared" si="51"/>
        <v>0.999990182222222+0.00313333333333333i</v>
      </c>
      <c r="AP176" t="str">
        <f t="shared" si="48"/>
        <v>0.99999999990361-0.0031333640957037i</v>
      </c>
      <c r="AQ176">
        <f t="shared" si="49"/>
        <v>-0.00313335384164065</v>
      </c>
      <c r="AR176">
        <f t="shared" si="50"/>
        <v>-0.179527950847112</v>
      </c>
    </row>
    <row r="177" spans="24:44">
      <c r="X177">
        <f t="shared" si="36"/>
        <v>0.95</v>
      </c>
      <c r="Y177">
        <f t="shared" si="52"/>
        <v>950</v>
      </c>
      <c r="Z177">
        <f t="shared" si="37"/>
        <v>5966</v>
      </c>
      <c r="AA177" t="str">
        <f t="shared" si="38"/>
        <v>0.01+0.05966i</v>
      </c>
      <c r="AB177" t="str">
        <f t="shared" si="39"/>
        <v>-1.6761649329534i</v>
      </c>
      <c r="AC177" t="str">
        <f t="shared" si="40"/>
        <v>0.01-0.838082466895742i</v>
      </c>
      <c r="AD177" t="str">
        <f t="shared" si="41"/>
        <v>0.0355228313325327-0.556507188379165i</v>
      </c>
      <c r="AE177" t="str">
        <f t="shared" si="42"/>
        <v>1.11724877932793-0.0308696451625802i</v>
      </c>
      <c r="AF177" t="str">
        <f t="shared" si="43"/>
        <v>111.724877932793-3.08696451625802i</v>
      </c>
      <c r="AG177">
        <f t="shared" si="44"/>
        <v>111.767516296204</v>
      </c>
      <c r="AH177">
        <f t="shared" si="45"/>
        <v>-0.0276230270545139</v>
      </c>
      <c r="AI177">
        <f t="shared" si="46"/>
        <v>26.986911915739</v>
      </c>
      <c r="AJ177">
        <f t="shared" si="47"/>
        <v>-1.76412071566525</v>
      </c>
      <c r="AO177" t="str">
        <f t="shared" si="51"/>
        <v>0.999989972222222+0.00316666666666667i</v>
      </c>
      <c r="AP177" t="str">
        <f t="shared" si="48"/>
        <v>0.999999999899443-0.0031666984212963i</v>
      </c>
      <c r="AQ177">
        <f t="shared" si="49"/>
        <v>-0.00316668783648344</v>
      </c>
      <c r="AR177">
        <f t="shared" si="50"/>
        <v>-0.181437848065915</v>
      </c>
    </row>
    <row r="178" spans="24:44">
      <c r="X178">
        <f t="shared" si="36"/>
        <v>0.96</v>
      </c>
      <c r="Y178">
        <f t="shared" si="52"/>
        <v>960</v>
      </c>
      <c r="Z178">
        <f t="shared" si="37"/>
        <v>6028.8</v>
      </c>
      <c r="AA178" t="str">
        <f t="shared" si="38"/>
        <v>0.01+0.060288i</v>
      </c>
      <c r="AB178" t="str">
        <f t="shared" si="39"/>
        <v>-1.65870488156847i</v>
      </c>
      <c r="AC178" t="str">
        <f t="shared" si="40"/>
        <v>0.01-0.829352441198912i</v>
      </c>
      <c r="AD178" t="str">
        <f t="shared" si="41"/>
        <v>0.0348806954567494-0.550746096472638i</v>
      </c>
      <c r="AE178" t="str">
        <f t="shared" si="42"/>
        <v>1.1200507917438-0.0313746742775069i</v>
      </c>
      <c r="AF178" t="str">
        <f t="shared" si="43"/>
        <v>112.00507917438-3.13746742775069i</v>
      </c>
      <c r="AG178">
        <f t="shared" si="44"/>
        <v>112.049013662412</v>
      </c>
      <c r="AH178">
        <f t="shared" si="45"/>
        <v>-0.0280045085374394</v>
      </c>
      <c r="AI178">
        <f t="shared" si="46"/>
        <v>27.0087606714674</v>
      </c>
      <c r="AJ178">
        <f t="shared" si="47"/>
        <v>-1.78788789262447</v>
      </c>
      <c r="AO178" t="str">
        <f t="shared" si="51"/>
        <v>0.99998976+0.0032i</v>
      </c>
      <c r="AP178" t="str">
        <f t="shared" si="48"/>
        <v>0.999999999895141-0.003200032768i</v>
      </c>
      <c r="AQ178">
        <f t="shared" si="49"/>
        <v>-0.00320002184540045</v>
      </c>
      <c r="AR178">
        <f t="shared" si="50"/>
        <v>-0.183347746091111</v>
      </c>
    </row>
    <row r="179" spans="24:44">
      <c r="X179">
        <f t="shared" si="36"/>
        <v>0.97</v>
      </c>
      <c r="Y179">
        <f t="shared" si="52"/>
        <v>970</v>
      </c>
      <c r="Z179">
        <f t="shared" si="37"/>
        <v>6091.6</v>
      </c>
      <c r="AA179" t="str">
        <f t="shared" si="38"/>
        <v>0.01+0.060916i</v>
      </c>
      <c r="AB179" t="str">
        <f t="shared" si="39"/>
        <v>-1.64160483124302i</v>
      </c>
      <c r="AC179" t="str">
        <f t="shared" si="40"/>
        <v>0.01-0.820802416031913i</v>
      </c>
      <c r="AD179" t="str">
        <f t="shared" si="41"/>
        <v>0.0342582378571765-0.545102717479919i</v>
      </c>
      <c r="AE179" t="str">
        <f t="shared" si="42"/>
        <v>1.12289627858111-0.0318868159158972i</v>
      </c>
      <c r="AF179" t="str">
        <f t="shared" si="43"/>
        <v>112.289627858111-3.18868159158972i</v>
      </c>
      <c r="AG179">
        <f t="shared" si="44"/>
        <v>112.334893131233</v>
      </c>
      <c r="AH179">
        <f t="shared" si="45"/>
        <v>-0.0283893086479253</v>
      </c>
      <c r="AI179">
        <f t="shared" si="46"/>
        <v>27.0308934428861</v>
      </c>
      <c r="AJ179">
        <f t="shared" si="47"/>
        <v>-1.81184521375155</v>
      </c>
      <c r="AO179" t="str">
        <f t="shared" si="51"/>
        <v>0.999989545555556+0.00323333333333333i</v>
      </c>
      <c r="AP179" t="str">
        <f t="shared" si="48"/>
        <v>0.999999999890703-0.00323336713603703i</v>
      </c>
      <c r="AQ179">
        <f t="shared" si="49"/>
        <v>-0.00323335586853981</v>
      </c>
      <c r="AR179">
        <f t="shared" si="50"/>
        <v>-0.185257644931188</v>
      </c>
    </row>
    <row r="180" spans="24:44">
      <c r="X180">
        <f t="shared" si="36"/>
        <v>0.98</v>
      </c>
      <c r="Y180">
        <f t="shared" si="52"/>
        <v>980</v>
      </c>
      <c r="Z180">
        <f t="shared" si="37"/>
        <v>6154.4</v>
      </c>
      <c r="AA180" t="str">
        <f t="shared" si="38"/>
        <v>0.01+0.061544i</v>
      </c>
      <c r="AB180" t="str">
        <f t="shared" si="39"/>
        <v>-1.62485376153646i</v>
      </c>
      <c r="AC180" t="str">
        <f t="shared" si="40"/>
        <v>0.01-0.812426881174444i</v>
      </c>
      <c r="AD180" t="str">
        <f t="shared" si="41"/>
        <v>0.0336546633846836-0.539573490992027i</v>
      </c>
      <c r="AE180" t="str">
        <f t="shared" si="42"/>
        <v>1.12578578901346-0.0324062355354097i</v>
      </c>
      <c r="AF180" t="str">
        <f t="shared" si="43"/>
        <v>112.578578901346-3.24062355354097i</v>
      </c>
      <c r="AG180">
        <f t="shared" si="44"/>
        <v>112.625210625607</v>
      </c>
      <c r="AH180">
        <f t="shared" si="45"/>
        <v>-0.0287774900712426</v>
      </c>
      <c r="AI180">
        <f t="shared" si="46"/>
        <v>27.0533122369205</v>
      </c>
      <c r="AJ180">
        <f t="shared" si="47"/>
        <v>-1.83599627065646</v>
      </c>
      <c r="AO180" t="str">
        <f t="shared" si="51"/>
        <v>0.999989328888889+0.00326666666666667i</v>
      </c>
      <c r="AP180" t="str">
        <f t="shared" si="48"/>
        <v>0.999999999886126-0.00326670152562963i</v>
      </c>
      <c r="AQ180">
        <f t="shared" si="49"/>
        <v>-0.00326668990604971</v>
      </c>
      <c r="AR180">
        <f t="shared" si="50"/>
        <v>-0.187167544594636</v>
      </c>
    </row>
    <row r="181" spans="24:44">
      <c r="X181">
        <f t="shared" si="36"/>
        <v>0.99</v>
      </c>
      <c r="Y181">
        <f t="shared" si="52"/>
        <v>990</v>
      </c>
      <c r="Z181">
        <f t="shared" si="37"/>
        <v>6217.2</v>
      </c>
      <c r="AA181" t="str">
        <f t="shared" si="38"/>
        <v>0.01+0.062172i</v>
      </c>
      <c r="AB181" t="str">
        <f t="shared" si="39"/>
        <v>-1.60844109727852i</v>
      </c>
      <c r="AC181" t="str">
        <f t="shared" si="40"/>
        <v>0.01-0.804220549041369i</v>
      </c>
      <c r="AD181" t="str">
        <f t="shared" si="41"/>
        <v>0.0330692166126058-0.53415499832612i</v>
      </c>
      <c r="AE181" t="str">
        <f t="shared" si="42"/>
        <v>1.12871988456876-0.0329331027727011i</v>
      </c>
      <c r="AF181" t="str">
        <f t="shared" si="43"/>
        <v>112.871988456876-3.29331027727011i</v>
      </c>
      <c r="AG181">
        <f t="shared" si="44"/>
        <v>112.920023338607</v>
      </c>
      <c r="AH181">
        <f t="shared" si="45"/>
        <v>-0.0291691166735135</v>
      </c>
      <c r="AI181">
        <f t="shared" si="46"/>
        <v>27.0760190979999</v>
      </c>
      <c r="AJ181">
        <f t="shared" si="47"/>
        <v>-1.86034472260695</v>
      </c>
      <c r="AO181" t="str">
        <f t="shared" si="51"/>
        <v>0.99998911+0.0033i</v>
      </c>
      <c r="AP181" t="str">
        <f t="shared" si="48"/>
        <v>0.999999999881407-0.003300035937i</v>
      </c>
      <c r="AQ181">
        <f t="shared" si="49"/>
        <v>-0.00330002395807827</v>
      </c>
      <c r="AR181">
        <f t="shared" si="50"/>
        <v>-0.189077445089942</v>
      </c>
    </row>
    <row r="182" spans="24:44">
      <c r="X182">
        <f t="shared" si="36"/>
        <v>1</v>
      </c>
      <c r="Y182">
        <f t="shared" si="52"/>
        <v>1000</v>
      </c>
      <c r="Z182">
        <f t="shared" si="37"/>
        <v>6280</v>
      </c>
      <c r="AA182" t="str">
        <f t="shared" si="38"/>
        <v>0.01+0.0628i</v>
      </c>
      <c r="AB182" t="str">
        <f t="shared" si="39"/>
        <v>-1.59235668630573i</v>
      </c>
      <c r="AC182" t="str">
        <f t="shared" si="40"/>
        <v>0.01-0.796178343550955i</v>
      </c>
      <c r="AD182" t="str">
        <f t="shared" si="41"/>
        <v>0.0325011794812867-0.52884395556416i</v>
      </c>
      <c r="AE182" t="str">
        <f t="shared" si="42"/>
        <v>1.13169913942822-0.033467591578328i</v>
      </c>
      <c r="AF182" t="str">
        <f t="shared" si="43"/>
        <v>113.169913942822-3.3467591578328i</v>
      </c>
      <c r="AG182">
        <f t="shared" si="44"/>
        <v>113.219389764679</v>
      </c>
      <c r="AH182">
        <f t="shared" si="45"/>
        <v>-0.0295642535338637</v>
      </c>
      <c r="AI182">
        <f t="shared" si="46"/>
        <v>27.0990161087509</v>
      </c>
      <c r="AJ182">
        <f t="shared" si="47"/>
        <v>-1.88489429837071</v>
      </c>
      <c r="AO182" t="str">
        <f t="shared" si="51"/>
        <v>0.999988888888889+0.00333333333333333i</v>
      </c>
      <c r="AP182" t="str">
        <f t="shared" si="48"/>
        <v>0.999999999876542-0.00333337037037036i</v>
      </c>
      <c r="AQ182">
        <f t="shared" si="49"/>
        <v>-0.00333335802477366</v>
      </c>
      <c r="AR182">
        <f t="shared" si="50"/>
        <v>-0.190987346425595</v>
      </c>
    </row>
    <row r="183" spans="24:44">
      <c r="X183">
        <f t="shared" si="36"/>
        <v>1.1</v>
      </c>
      <c r="Y183">
        <f>Y182+100</f>
        <v>1100</v>
      </c>
      <c r="Z183">
        <f t="shared" si="37"/>
        <v>6908</v>
      </c>
      <c r="AA183" t="str">
        <f t="shared" si="38"/>
        <v>0.01+0.06908i</v>
      </c>
      <c r="AB183" t="str">
        <f t="shared" si="39"/>
        <v>-1.44759698755067i</v>
      </c>
      <c r="AC183" t="str">
        <f t="shared" si="40"/>
        <v>0.01-0.723798494137232i</v>
      </c>
      <c r="AD183" t="str">
        <f t="shared" si="41"/>
        <v>0.027643100069212-0.481005096024059i</v>
      </c>
      <c r="AE183" t="str">
        <f t="shared" si="42"/>
        <v>1.16411146421049-0.0392733155273343i</v>
      </c>
      <c r="AF183" t="str">
        <f t="shared" si="43"/>
        <v>116.411146421049-3.92733155273343i</v>
      </c>
      <c r="AG183">
        <f t="shared" si="44"/>
        <v>116.477375245959</v>
      </c>
      <c r="AH183">
        <f t="shared" si="45"/>
        <v>-0.0337239405648428</v>
      </c>
      <c r="AI183">
        <f t="shared" si="46"/>
        <v>27.3454314230847</v>
      </c>
      <c r="AJ183">
        <f t="shared" si="47"/>
        <v>-2.14232587078424</v>
      </c>
      <c r="AO183" t="str">
        <f t="shared" si="51"/>
        <v>0.999986555555556+0.00366666666666667i</v>
      </c>
      <c r="AP183" t="str">
        <f t="shared" si="48"/>
        <v>0.999999999819244-0.00366671596296295i</v>
      </c>
      <c r="AQ183">
        <f t="shared" si="49"/>
        <v>-0.00366669953099675</v>
      </c>
      <c r="AR183">
        <f t="shared" si="50"/>
        <v>-0.210086407868712</v>
      </c>
    </row>
    <row r="184" spans="24:44">
      <c r="X184">
        <f t="shared" si="36"/>
        <v>1.2</v>
      </c>
      <c r="Y184">
        <f t="shared" ref="Y184:Y247" si="53">Y183+100</f>
        <v>1200</v>
      </c>
      <c r="Z184">
        <f t="shared" si="37"/>
        <v>7536</v>
      </c>
      <c r="AA184" t="str">
        <f t="shared" si="38"/>
        <v>0.01+0.07536i</v>
      </c>
      <c r="AB184" t="str">
        <f t="shared" si="39"/>
        <v>-1.32696390525478i</v>
      </c>
      <c r="AC184" t="str">
        <f t="shared" si="40"/>
        <v>0.01-0.663481952959129i</v>
      </c>
      <c r="AD184" t="str">
        <f t="shared" si="41"/>
        <v>0.0239449550099739-0.441088406048394i</v>
      </c>
      <c r="AE184" t="str">
        <f t="shared" si="42"/>
        <v>1.20177850847784-0.046070696488449i</v>
      </c>
      <c r="AF184" t="str">
        <f t="shared" si="43"/>
        <v>120.177850847784-4.6070696488449i</v>
      </c>
      <c r="AG184">
        <f t="shared" si="44"/>
        <v>120.266125426662</v>
      </c>
      <c r="AH184">
        <f t="shared" si="45"/>
        <v>-0.0383166677253921</v>
      </c>
      <c r="AI184">
        <f t="shared" si="46"/>
        <v>27.6234663068039</v>
      </c>
      <c r="AJ184">
        <f t="shared" si="47"/>
        <v>-2.42456890835409</v>
      </c>
      <c r="AO184" t="str">
        <f t="shared" si="51"/>
        <v>0.999984+0.004i</v>
      </c>
      <c r="AP184" t="str">
        <f t="shared" si="48"/>
        <v>0.999999999743996-0.00400006399999998i</v>
      </c>
      <c r="AQ184">
        <f t="shared" si="49"/>
        <v>-0.00400004266687146</v>
      </c>
      <c r="AR184">
        <f t="shared" si="50"/>
        <v>-0.229185562683989</v>
      </c>
    </row>
    <row r="185" spans="24:44">
      <c r="X185">
        <f t="shared" si="36"/>
        <v>1.3</v>
      </c>
      <c r="Y185">
        <f t="shared" si="53"/>
        <v>1300</v>
      </c>
      <c r="Z185">
        <f t="shared" si="37"/>
        <v>8164</v>
      </c>
      <c r="AA185" t="str">
        <f t="shared" si="38"/>
        <v>0.01+0.08164i</v>
      </c>
      <c r="AB185" t="str">
        <f t="shared" si="39"/>
        <v>-1.22488975869672i</v>
      </c>
      <c r="AC185" t="str">
        <f t="shared" si="40"/>
        <v>0.01-0.612444879654581i</v>
      </c>
      <c r="AD185" t="str">
        <f t="shared" si="41"/>
        <v>0.0210650246201017-0.407279638752228i</v>
      </c>
      <c r="AE185" t="str">
        <f t="shared" si="42"/>
        <v>1.24554247684841-0.0541327927893606i</v>
      </c>
      <c r="AF185" t="str">
        <f t="shared" si="43"/>
        <v>124.554247684841-5.41327927893606i</v>
      </c>
      <c r="AG185">
        <f t="shared" si="44"/>
        <v>124.67182604297</v>
      </c>
      <c r="AH185">
        <f t="shared" si="45"/>
        <v>-0.0434338844051386</v>
      </c>
      <c r="AI185">
        <f t="shared" si="46"/>
        <v>27.9359663242265</v>
      </c>
      <c r="AJ185">
        <f t="shared" si="47"/>
        <v>-2.73686308363359</v>
      </c>
      <c r="AO185" t="str">
        <f t="shared" si="51"/>
        <v>0.999981222222222+0.00433333333333333i</v>
      </c>
      <c r="AP185" t="str">
        <f t="shared" si="48"/>
        <v>0.999999999647389-0.00433341470370367i</v>
      </c>
      <c r="AQ185">
        <f t="shared" si="49"/>
        <v>-0.00433338758055249</v>
      </c>
      <c r="AR185">
        <f t="shared" si="50"/>
        <v>-0.248284819360065</v>
      </c>
    </row>
    <row r="186" spans="24:44">
      <c r="X186">
        <f t="shared" si="36"/>
        <v>1.4</v>
      </c>
      <c r="Y186">
        <f t="shared" si="53"/>
        <v>1400</v>
      </c>
      <c r="Z186">
        <f t="shared" si="37"/>
        <v>8792</v>
      </c>
      <c r="AA186" t="str">
        <f t="shared" si="38"/>
        <v>0.01+0.08792i</v>
      </c>
      <c r="AB186" t="str">
        <f t="shared" si="39"/>
        <v>-1.13739763307552i</v>
      </c>
      <c r="AC186" t="str">
        <f t="shared" si="40"/>
        <v>0.01-0.568698816822111i</v>
      </c>
      <c r="AD186" t="str">
        <f t="shared" si="41"/>
        <v>0.0187786990654947-0.378278465460286i</v>
      </c>
      <c r="AE186" t="str">
        <f t="shared" si="42"/>
        <v>1.29647216907378-0.0638248425293579i</v>
      </c>
      <c r="AF186" t="str">
        <f t="shared" si="43"/>
        <v>129.647216907378-6.38248425293579i</v>
      </c>
      <c r="AG186">
        <f t="shared" si="44"/>
        <v>129.804225497738</v>
      </c>
      <c r="AH186">
        <f t="shared" si="45"/>
        <v>-0.0491899154222645</v>
      </c>
      <c r="AI186">
        <f t="shared" si="46"/>
        <v>28.2863765176486</v>
      </c>
      <c r="AJ186">
        <f t="shared" si="47"/>
        <v>-3.08575873468688</v>
      </c>
      <c r="AO186" t="str">
        <f t="shared" si="51"/>
        <v>0.999978222222222+0.00466666666666667i</v>
      </c>
      <c r="AP186" t="str">
        <f t="shared" si="48"/>
        <v>0.999999999525718-0.00466676829629625i</v>
      </c>
      <c r="AQ186">
        <f t="shared" si="49"/>
        <v>-0.00466673442019573</v>
      </c>
      <c r="AR186">
        <f t="shared" si="50"/>
        <v>-0.267384186385647</v>
      </c>
    </row>
    <row r="187" spans="24:44">
      <c r="X187">
        <f t="shared" si="36"/>
        <v>1.5</v>
      </c>
      <c r="Y187">
        <f t="shared" si="53"/>
        <v>1500</v>
      </c>
      <c r="Z187">
        <f t="shared" si="37"/>
        <v>9420</v>
      </c>
      <c r="AA187" t="str">
        <f t="shared" si="38"/>
        <v>0.01+0.0942i</v>
      </c>
      <c r="AB187" t="str">
        <f t="shared" si="39"/>
        <v>-1.06157112420382i</v>
      </c>
      <c r="AC187" t="str">
        <f t="shared" si="40"/>
        <v>0.01-0.530785562367304i</v>
      </c>
      <c r="AD187" t="str">
        <f t="shared" si="41"/>
        <v>0.0169334389984313-0.353128762678473i</v>
      </c>
      <c r="AE187" t="str">
        <f t="shared" si="42"/>
        <v>1.3559381428529-0.0756448918811905i</v>
      </c>
      <c r="AF187" t="str">
        <f t="shared" si="43"/>
        <v>135.59381428529-7.56448918811905i</v>
      </c>
      <c r="AG187">
        <f t="shared" si="44"/>
        <v>135.804653709329</v>
      </c>
      <c r="AH187">
        <f t="shared" si="45"/>
        <v>-0.0557300953047627</v>
      </c>
      <c r="AI187">
        <f t="shared" si="46"/>
        <v>28.6788929624864</v>
      </c>
      <c r="AJ187">
        <f t="shared" si="47"/>
        <v>-3.47958292507426</v>
      </c>
      <c r="AO187" t="str">
        <f t="shared" si="51"/>
        <v>0.999975+0.005i</v>
      </c>
      <c r="AP187" t="str">
        <f t="shared" si="48"/>
        <v>0.999999999374984-0.00500012499999992i</v>
      </c>
      <c r="AQ187">
        <f t="shared" si="49"/>
        <v>-0.00500008333395832</v>
      </c>
      <c r="AR187">
        <f t="shared" si="50"/>
        <v>-0.286483672249514</v>
      </c>
    </row>
    <row r="188" spans="24:44">
      <c r="X188">
        <f t="shared" si="36"/>
        <v>1.6</v>
      </c>
      <c r="Y188">
        <f t="shared" si="53"/>
        <v>1600</v>
      </c>
      <c r="Z188">
        <f t="shared" si="37"/>
        <v>10048</v>
      </c>
      <c r="AA188" t="str">
        <f t="shared" si="38"/>
        <v>0.01+0.10048i</v>
      </c>
      <c r="AB188" t="str">
        <f t="shared" si="39"/>
        <v>-0.995222928941083i</v>
      </c>
      <c r="AC188" t="str">
        <f t="shared" si="40"/>
        <v>0.01-0.497611464719347i</v>
      </c>
      <c r="AD188" t="str">
        <f t="shared" si="41"/>
        <v>0.0154227154277942-0.331111912111889i</v>
      </c>
      <c r="AE188" t="str">
        <f t="shared" si="42"/>
        <v>1.42572022809928-0.0902865697125278i</v>
      </c>
      <c r="AF188" t="str">
        <f t="shared" si="43"/>
        <v>142.572022809928-9.02865697125278i</v>
      </c>
      <c r="AG188">
        <f t="shared" si="44"/>
        <v>142.857615599656</v>
      </c>
      <c r="AH188">
        <f t="shared" si="45"/>
        <v>-0.0632425389000801</v>
      </c>
      <c r="AI188">
        <f t="shared" si="46"/>
        <v>29.118667856272</v>
      </c>
      <c r="AJ188">
        <f t="shared" si="47"/>
        <v>-3.92911385010704</v>
      </c>
      <c r="AO188" t="str">
        <f t="shared" si="51"/>
        <v>0.999971555555556+0.00533333333333333i</v>
      </c>
      <c r="AP188" t="str">
        <f t="shared" si="48"/>
        <v>0.99999999919089-0.00533348503703691i</v>
      </c>
      <c r="AQ188">
        <f t="shared" si="49"/>
        <v>-0.00533343446999881</v>
      </c>
      <c r="AR188">
        <f t="shared" si="50"/>
        <v>-0.305583285440525</v>
      </c>
    </row>
    <row r="189" spans="24:44">
      <c r="X189">
        <f t="shared" si="36"/>
        <v>1.7</v>
      </c>
      <c r="Y189">
        <f t="shared" si="53"/>
        <v>1700</v>
      </c>
      <c r="Z189">
        <f t="shared" si="37"/>
        <v>10676</v>
      </c>
      <c r="AA189" t="str">
        <f t="shared" si="38"/>
        <v>0.01+0.10676i</v>
      </c>
      <c r="AB189" t="str">
        <f t="shared" si="39"/>
        <v>-0.936680403709254i</v>
      </c>
      <c r="AC189" t="str">
        <f t="shared" si="40"/>
        <v>0.01-0.468340202088797i</v>
      </c>
      <c r="AD189" t="str">
        <f t="shared" si="41"/>
        <v>0.0141703124755533-0.311677436086723i</v>
      </c>
      <c r="AE189" t="str">
        <f t="shared" si="42"/>
        <v>1.50816440650707-0.108738880008238i</v>
      </c>
      <c r="AF189" t="str">
        <f t="shared" si="43"/>
        <v>150.816440650707-10.8738880008238i</v>
      </c>
      <c r="AG189">
        <f t="shared" si="44"/>
        <v>151.207936996715</v>
      </c>
      <c r="AH189">
        <f t="shared" si="45"/>
        <v>-0.0719756023903024</v>
      </c>
      <c r="AI189">
        <f t="shared" si="46"/>
        <v>29.6120916761875</v>
      </c>
      <c r="AJ189">
        <f t="shared" si="47"/>
        <v>-4.44858127932367</v>
      </c>
      <c r="AO189" t="str">
        <f t="shared" si="51"/>
        <v>0.999967888888889+0.00566666666666667i</v>
      </c>
      <c r="AP189" t="str">
        <f t="shared" si="48"/>
        <v>0.999999998968843-0.00566684862962944i</v>
      </c>
      <c r="AQ189">
        <f t="shared" si="49"/>
        <v>-0.00566678797647722</v>
      </c>
      <c r="AR189">
        <f t="shared" si="50"/>
        <v>-0.324683034447625</v>
      </c>
    </row>
    <row r="190" spans="24:44">
      <c r="X190">
        <f t="shared" si="36"/>
        <v>1.8</v>
      </c>
      <c r="Y190">
        <f t="shared" si="53"/>
        <v>1800</v>
      </c>
      <c r="Z190">
        <f t="shared" si="37"/>
        <v>11304</v>
      </c>
      <c r="AA190" t="str">
        <f t="shared" si="38"/>
        <v>0.01+0.11304i</v>
      </c>
      <c r="AB190" t="str">
        <f t="shared" si="39"/>
        <v>-0.884642603503185i</v>
      </c>
      <c r="AC190" t="str">
        <f t="shared" si="40"/>
        <v>0.01-0.442321301972753i</v>
      </c>
      <c r="AD190" t="str">
        <f t="shared" si="41"/>
        <v>0.0131205389209547-0.294396580336745i</v>
      </c>
      <c r="AE190" t="str">
        <f t="shared" si="42"/>
        <v>1.60641683788673-0.132450027774457i</v>
      </c>
      <c r="AF190" t="str">
        <f t="shared" si="43"/>
        <v>160.641683788673-13.2450027774457i</v>
      </c>
      <c r="AG190">
        <f t="shared" si="44"/>
        <v>161.186788134247</v>
      </c>
      <c r="AH190">
        <f t="shared" si="45"/>
        <v>-0.0822645198534375</v>
      </c>
      <c r="AI190">
        <f t="shared" si="46"/>
        <v>30.1671887426188</v>
      </c>
      <c r="AJ190">
        <f t="shared" si="47"/>
        <v>-5.05719271903199</v>
      </c>
      <c r="AO190" t="str">
        <f t="shared" si="51"/>
        <v>0.999964+0.006i</v>
      </c>
      <c r="AP190" t="str">
        <f t="shared" si="48"/>
        <v>0.999999998703953-0.00600021599999972i</v>
      </c>
      <c r="AQ190">
        <f t="shared" si="49"/>
        <v>-0.00600014400155516</v>
      </c>
      <c r="AR190">
        <f t="shared" si="50"/>
        <v>-0.343782927759848</v>
      </c>
    </row>
    <row r="191" spans="24:44">
      <c r="X191">
        <f t="shared" si="36"/>
        <v>1.9</v>
      </c>
      <c r="Y191">
        <f t="shared" si="53"/>
        <v>1900</v>
      </c>
      <c r="Z191">
        <f t="shared" si="37"/>
        <v>11932</v>
      </c>
      <c r="AA191" t="str">
        <f t="shared" si="38"/>
        <v>0.01+0.11932i</v>
      </c>
      <c r="AB191" t="str">
        <f t="shared" si="39"/>
        <v>-0.838082466476701i</v>
      </c>
      <c r="AC191" t="str">
        <f t="shared" si="40"/>
        <v>0.01-0.419041233447871i</v>
      </c>
      <c r="AD191" t="str">
        <f t="shared" si="41"/>
        <v>0.012231937415798-0.278930457189415i</v>
      </c>
      <c r="AE191" t="str">
        <f t="shared" si="42"/>
        <v>1.72478153398713-0.163606433836214i</v>
      </c>
      <c r="AF191" t="str">
        <f t="shared" si="43"/>
        <v>172.478153398713-16.3606433836214i</v>
      </c>
      <c r="AG191">
        <f t="shared" si="44"/>
        <v>173.252370984515</v>
      </c>
      <c r="AH191">
        <f t="shared" si="45"/>
        <v>-0.0945733518881746</v>
      </c>
      <c r="AI191">
        <f t="shared" si="46"/>
        <v>30.7941836474639</v>
      </c>
      <c r="AJ191">
        <f t="shared" si="47"/>
        <v>-5.78153689146432</v>
      </c>
      <c r="AO191" t="str">
        <f t="shared" si="51"/>
        <v>0.999959888888889+0.00633333333333333i</v>
      </c>
      <c r="AP191" t="str">
        <f t="shared" si="48"/>
        <v>0.999999998391034-0.00633358737036996i</v>
      </c>
      <c r="AQ191">
        <f t="shared" si="49"/>
        <v>-0.00633350269339591</v>
      </c>
      <c r="AR191">
        <f t="shared" si="50"/>
        <v>-0.362882973866325</v>
      </c>
    </row>
    <row r="192" spans="24:44">
      <c r="X192">
        <f t="shared" si="36"/>
        <v>2</v>
      </c>
      <c r="Y192">
        <f t="shared" si="53"/>
        <v>2000</v>
      </c>
      <c r="Z192">
        <f t="shared" si="37"/>
        <v>12560</v>
      </c>
      <c r="AA192" t="str">
        <f t="shared" si="38"/>
        <v>0.01+0.1256i</v>
      </c>
      <c r="AB192" t="str">
        <f t="shared" si="39"/>
        <v>-0.796178343152866i</v>
      </c>
      <c r="AC192" t="str">
        <f t="shared" si="40"/>
        <v>0.01-0.398089171775478i</v>
      </c>
      <c r="AD192" t="str">
        <f t="shared" si="41"/>
        <v>0.0114731329540718-0.265007689047127i</v>
      </c>
      <c r="AE192" t="str">
        <f t="shared" si="42"/>
        <v>1.86928140425245-0.205628508470035i</v>
      </c>
      <c r="AF192" t="str">
        <f t="shared" si="43"/>
        <v>186.928140425245-20.5628508470035i</v>
      </c>
      <c r="AG192">
        <f t="shared" si="44"/>
        <v>188.055737795464</v>
      </c>
      <c r="AH192">
        <f t="shared" si="45"/>
        <v>-0.109563519585461</v>
      </c>
      <c r="AI192">
        <f t="shared" si="46"/>
        <v>31.5063316889098</v>
      </c>
      <c r="AJ192">
        <f t="shared" si="47"/>
        <v>-6.65951044210215</v>
      </c>
      <c r="AO192" t="str">
        <f t="shared" si="51"/>
        <v>0.999955555555556+0.00666666666666667i</v>
      </c>
      <c r="AP192" t="str">
        <f t="shared" si="48"/>
        <v>0.999999998024603-0.00666696296296237i</v>
      </c>
      <c r="AQ192">
        <f t="shared" si="49"/>
        <v>-0.00666686420016452</v>
      </c>
      <c r="AR192">
        <f t="shared" si="50"/>
        <v>-0.381983181256288</v>
      </c>
    </row>
    <row r="193" spans="24:44">
      <c r="X193">
        <f t="shared" si="36"/>
        <v>2.1</v>
      </c>
      <c r="Y193">
        <f t="shared" si="53"/>
        <v>2100</v>
      </c>
      <c r="Z193">
        <f t="shared" si="37"/>
        <v>13188</v>
      </c>
      <c r="AA193" t="str">
        <f t="shared" si="38"/>
        <v>0.01+0.13188i</v>
      </c>
      <c r="AB193" t="str">
        <f t="shared" si="39"/>
        <v>-0.758265088717015i</v>
      </c>
      <c r="AC193" t="str">
        <f t="shared" si="40"/>
        <v>0.01-0.379132544548074i</v>
      </c>
      <c r="AD193" t="str">
        <f t="shared" si="41"/>
        <v>0.0108200280110409-0.252408405422607i</v>
      </c>
      <c r="AE193" t="str">
        <f t="shared" si="42"/>
        <v>2.04856203627512-0.264096175959129i</v>
      </c>
      <c r="AF193" t="str">
        <f t="shared" si="43"/>
        <v>204.856203627512-26.4096175959129i</v>
      </c>
      <c r="AG193">
        <f t="shared" si="44"/>
        <v>206.551523998829</v>
      </c>
      <c r="AH193">
        <f t="shared" si="45"/>
        <v>-0.128210673676215</v>
      </c>
      <c r="AI193">
        <f t="shared" si="46"/>
        <v>32.3211679868559</v>
      </c>
      <c r="AJ193">
        <f t="shared" si="47"/>
        <v>-7.74701404859525</v>
      </c>
      <c r="AO193" t="str">
        <f t="shared" si="51"/>
        <v>0.999951+0.007i</v>
      </c>
      <c r="AP193" t="str">
        <f t="shared" si="48"/>
        <v>0.999999997598882-0.00700034299999918i</v>
      </c>
      <c r="AQ193">
        <f t="shared" si="49"/>
        <v>-0.00700022867002795</v>
      </c>
      <c r="AR193">
        <f t="shared" si="50"/>
        <v>-0.401083558419079</v>
      </c>
    </row>
    <row r="194" spans="24:44">
      <c r="X194">
        <f t="shared" si="36"/>
        <v>2.2</v>
      </c>
      <c r="Y194">
        <f t="shared" si="53"/>
        <v>2200</v>
      </c>
      <c r="Z194">
        <f t="shared" si="37"/>
        <v>13816</v>
      </c>
      <c r="AA194" t="str">
        <f t="shared" si="38"/>
        <v>0.01+0.13816i</v>
      </c>
      <c r="AB194" t="str">
        <f t="shared" si="39"/>
        <v>-0.723798493775333i</v>
      </c>
      <c r="AC194" t="str">
        <f t="shared" si="40"/>
        <v>0.01-0.361899247068616i</v>
      </c>
      <c r="AD194" t="str">
        <f t="shared" si="41"/>
        <v>0.0102538673910986-0.240952583445408i</v>
      </c>
      <c r="AE194" t="str">
        <f t="shared" si="42"/>
        <v>2.27538293975874-0.348579982463157i</v>
      </c>
      <c r="AF194" t="str">
        <f t="shared" si="43"/>
        <v>227.538293975874-34.8579982463157i</v>
      </c>
      <c r="AG194">
        <f t="shared" si="44"/>
        <v>230.192865369871</v>
      </c>
      <c r="AH194">
        <f t="shared" si="45"/>
        <v>-0.152014324360312</v>
      </c>
      <c r="AI194">
        <f t="shared" si="46"/>
        <v>33.2624370916387</v>
      </c>
      <c r="AJ194">
        <f t="shared" si="47"/>
        <v>-9.12996332522279</v>
      </c>
      <c r="AO194" t="str">
        <f t="shared" si="51"/>
        <v>0.999946222222222+0.00733333333333333i</v>
      </c>
      <c r="AP194" t="str">
        <f t="shared" si="48"/>
        <v>0.999999997107795-0.00733372770370256i</v>
      </c>
      <c r="AQ194">
        <f t="shared" si="49"/>
        <v>-0.00733359625115509</v>
      </c>
      <c r="AR194">
        <f t="shared" si="50"/>
        <v>-0.420184113844149</v>
      </c>
    </row>
    <row r="195" spans="24:44">
      <c r="X195">
        <f t="shared" ref="X195:X258" si="54">Y195/1000</f>
        <v>2.3</v>
      </c>
      <c r="Y195">
        <f t="shared" si="53"/>
        <v>2300</v>
      </c>
      <c r="Z195">
        <f t="shared" ref="Z195:Z258" si="55">6.28*Y195</f>
        <v>14444</v>
      </c>
      <c r="AA195" t="str">
        <f t="shared" ref="AA195:AA258" si="56">COMPLEX(Q$11,Q$3*Z195)</f>
        <v>0.01+0.14444i</v>
      </c>
      <c r="AB195" t="str">
        <f t="shared" ref="AB195:AB258" si="57">COMPLEX(Q$8,-1/(Q$6*Z195))</f>
        <v>-0.692328994045971i</v>
      </c>
      <c r="AC195" t="str">
        <f t="shared" ref="AC195:AC258" si="58">COMPLEX(Q$9,-1/(Q$7*Z195))</f>
        <v>0.01-0.346164497196068i</v>
      </c>
      <c r="AD195" t="str">
        <f t="shared" ref="AD195:AD258" si="59">IMDIV(1,IMSUM(IMDIV(1,AB195),IMDIV(1,AC195),1/Q$5))</f>
        <v>0.00975987775402877-0.230491416719069i</v>
      </c>
      <c r="AE195" t="str">
        <f t="shared" ref="AE195:AE258" si="60">IMDIV(AD195,IMSUM(AA195,AD195))</f>
        <v>2.56910821700954-0.476521922757186i</v>
      </c>
      <c r="AF195" t="str">
        <f t="shared" ref="AF195:AF258" si="61">IMPRODUCT(U$1,AE195)</f>
        <v>256.910821700954-47.6521922757186i</v>
      </c>
      <c r="AG195">
        <f t="shared" ref="AG195:AG258" si="62">IMABS(AF195)</f>
        <v>261.292751020271</v>
      </c>
      <c r="AH195">
        <f t="shared" ref="AH195:AH258" si="63">IMARGUMENT(AF195)</f>
        <v>-0.18339724582642</v>
      </c>
      <c r="AI195">
        <f t="shared" ref="AI195:AI258" si="64">20*LOG(AG195)+D$26+D$27</f>
        <v>34.3631471406953</v>
      </c>
      <c r="AJ195">
        <f t="shared" ref="AJ195:AJ258" si="65">DEGREES(AH195)+AR195</f>
        <v>-10.9471730161982</v>
      </c>
      <c r="AO195" t="str">
        <f t="shared" si="51"/>
        <v>0.999941222222222+0.00766666666666667i</v>
      </c>
      <c r="AP195" t="str">
        <f t="shared" ref="AP195:AP258" si="66">IMDIV(1,AO195)</f>
        <v>0.99999999654497-0.00766711729629475i</v>
      </c>
      <c r="AQ195">
        <f t="shared" ref="AQ195:AQ258" si="67">IMARGUMENT(AP195)</f>
        <v>-0.00766696709171694</v>
      </c>
      <c r="AR195">
        <f t="shared" ref="AR195:AR258" si="68">DEGREES(AQ195)</f>
        <v>-0.439284856021072</v>
      </c>
    </row>
    <row r="196" spans="24:44">
      <c r="X196">
        <f t="shared" si="54"/>
        <v>2.4</v>
      </c>
      <c r="Y196">
        <f t="shared" si="53"/>
        <v>2400</v>
      </c>
      <c r="Z196">
        <f t="shared" si="55"/>
        <v>15072</v>
      </c>
      <c r="AA196" t="str">
        <f t="shared" si="56"/>
        <v>0.01+0.15072i</v>
      </c>
      <c r="AB196" t="str">
        <f t="shared" si="57"/>
        <v>-0.663481952627388i</v>
      </c>
      <c r="AC196" t="str">
        <f t="shared" si="58"/>
        <v>0.01-0.331740976479565i</v>
      </c>
      <c r="AD196" t="str">
        <f t="shared" si="59"/>
        <v>0.00932629477079923-0.220900833394967i</v>
      </c>
      <c r="AE196" t="str">
        <f t="shared" si="60"/>
        <v>2.95974265615052-0.682160098872626i</v>
      </c>
      <c r="AF196" t="str">
        <f t="shared" si="61"/>
        <v>295.974265615052-68.2160098872626i</v>
      </c>
      <c r="AG196">
        <f t="shared" si="62"/>
        <v>303.733748390442</v>
      </c>
      <c r="AH196">
        <f t="shared" si="63"/>
        <v>-0.226523778445525</v>
      </c>
      <c r="AI196">
        <f t="shared" si="64"/>
        <v>35.6704609097249</v>
      </c>
      <c r="AJ196">
        <f t="shared" si="65"/>
        <v>-13.4372422577247</v>
      </c>
      <c r="AO196" t="str">
        <f t="shared" si="51"/>
        <v>0.999936+0.008i</v>
      </c>
      <c r="AP196" t="str">
        <f t="shared" si="66"/>
        <v>0.999999995903738-0.0080005119999979i</v>
      </c>
      <c r="AQ196">
        <f t="shared" si="67"/>
        <v>-0.00800034133988663</v>
      </c>
      <c r="AR196">
        <f t="shared" si="68"/>
        <v>-0.458385793439542</v>
      </c>
    </row>
    <row r="197" spans="24:44">
      <c r="X197">
        <f t="shared" si="54"/>
        <v>2.5</v>
      </c>
      <c r="Y197">
        <f t="shared" si="53"/>
        <v>2500</v>
      </c>
      <c r="Z197">
        <f t="shared" si="55"/>
        <v>15700</v>
      </c>
      <c r="AA197" t="str">
        <f t="shared" si="56"/>
        <v>0.01+0.157i</v>
      </c>
      <c r="AB197" t="str">
        <f t="shared" si="57"/>
        <v>-0.636942674522293i</v>
      </c>
      <c r="AC197" t="str">
        <f t="shared" si="58"/>
        <v>0.01-0.318471337420382i</v>
      </c>
      <c r="AD197" t="str">
        <f t="shared" si="59"/>
        <v>0.00894365665624128-0.212076564255385i</v>
      </c>
      <c r="AE197" t="str">
        <f t="shared" si="60"/>
        <v>3.49317831839518-1.03909738779444i</v>
      </c>
      <c r="AF197" t="str">
        <f t="shared" si="61"/>
        <v>349.317831839518-103.909738779444i</v>
      </c>
      <c r="AG197">
        <f t="shared" si="62"/>
        <v>364.445032143771</v>
      </c>
      <c r="AH197">
        <f t="shared" si="63"/>
        <v>-0.28912924994473</v>
      </c>
      <c r="AI197">
        <f t="shared" si="64"/>
        <v>37.2532406054908</v>
      </c>
      <c r="AJ197">
        <f t="shared" si="65"/>
        <v>-17.0433726902055</v>
      </c>
      <c r="AO197" t="str">
        <f t="shared" si="51"/>
        <v>0.999930555555556+0.00833333333333333i</v>
      </c>
      <c r="AP197" t="str">
        <f t="shared" si="66"/>
        <v>0.999999995177134-0.00833391203703423i</v>
      </c>
      <c r="AQ197">
        <f t="shared" si="67"/>
        <v>-0.00833371914383961</v>
      </c>
      <c r="AR197">
        <f t="shared" si="68"/>
        <v>-0.477486934589387</v>
      </c>
    </row>
    <row r="198" spans="24:44">
      <c r="X198">
        <f t="shared" si="54"/>
        <v>2.6</v>
      </c>
      <c r="Y198">
        <f t="shared" si="53"/>
        <v>2600</v>
      </c>
      <c r="Z198">
        <f t="shared" si="55"/>
        <v>16328</v>
      </c>
      <c r="AA198" t="str">
        <f t="shared" si="56"/>
        <v>0.01+0.16328i</v>
      </c>
      <c r="AB198" t="str">
        <f t="shared" si="57"/>
        <v>-0.612444879348359i</v>
      </c>
      <c r="AC198" t="str">
        <f t="shared" si="58"/>
        <v>0.01-0.306222439827291i</v>
      </c>
      <c r="AD198" t="str">
        <f t="shared" si="59"/>
        <v>0.0086042838796272-0.203930345132163i</v>
      </c>
      <c r="AE198" t="str">
        <f t="shared" si="60"/>
        <v>4.22798086351558-1.72333770144107i</v>
      </c>
      <c r="AF198" t="str">
        <f t="shared" si="61"/>
        <v>422.798086351558-172.333770144107i</v>
      </c>
      <c r="AG198">
        <f t="shared" si="62"/>
        <v>456.571078973057</v>
      </c>
      <c r="AH198">
        <f t="shared" si="63"/>
        <v>-0.387043459232997</v>
      </c>
      <c r="AI198">
        <f t="shared" si="64"/>
        <v>39.2107678750143</v>
      </c>
      <c r="AJ198">
        <f t="shared" si="65"/>
        <v>-22.672544990155</v>
      </c>
      <c r="AO198" t="str">
        <f t="shared" si="51"/>
        <v>0.999924888888889+0.00866666666666667i</v>
      </c>
      <c r="AP198" t="str">
        <f t="shared" si="66"/>
        <v>0.999999994357897-0.00866731762962596i</v>
      </c>
      <c r="AQ198">
        <f t="shared" si="67"/>
        <v>-0.0086671006517537</v>
      </c>
      <c r="AR198">
        <f t="shared" si="68"/>
        <v>-0.496588287960572</v>
      </c>
    </row>
    <row r="199" spans="24:44">
      <c r="X199">
        <f t="shared" si="54"/>
        <v>2.7</v>
      </c>
      <c r="Y199">
        <f t="shared" si="53"/>
        <v>2700</v>
      </c>
      <c r="Z199">
        <f t="shared" si="55"/>
        <v>16956</v>
      </c>
      <c r="AA199" t="str">
        <f t="shared" si="56"/>
        <v>0.01+0.16956i</v>
      </c>
      <c r="AB199" t="str">
        <f t="shared" si="57"/>
        <v>-0.58976173566879i</v>
      </c>
      <c r="AC199" t="str">
        <f t="shared" si="58"/>
        <v>0.01-0.294880867981835i</v>
      </c>
      <c r="AD199" t="str">
        <f t="shared" si="59"/>
        <v>0.00830189102685583-0.196386960635537i</v>
      </c>
      <c r="AE199" t="str">
        <f t="shared" si="60"/>
        <v>5.13955444933151-3.19684647085198i</v>
      </c>
      <c r="AF199" t="str">
        <f t="shared" si="61"/>
        <v>513.955444933151-319.684647085198i</v>
      </c>
      <c r="AG199">
        <f t="shared" si="62"/>
        <v>605.267273985981</v>
      </c>
      <c r="AH199">
        <f t="shared" si="63"/>
        <v>-0.556445219883493</v>
      </c>
      <c r="AI199">
        <f t="shared" si="64"/>
        <v>41.6595437694746</v>
      </c>
      <c r="AJ199">
        <f t="shared" si="65"/>
        <v>-32.3976524915964</v>
      </c>
      <c r="AO199" t="str">
        <f t="shared" si="51"/>
        <v>0.999919+0.009i</v>
      </c>
      <c r="AP199" t="str">
        <f t="shared" si="66"/>
        <v>0.999999993438468-0.00900072899999522i</v>
      </c>
      <c r="AQ199">
        <f t="shared" si="67"/>
        <v>-0.00900048601180913</v>
      </c>
      <c r="AR199">
        <f t="shared" si="68"/>
        <v>-0.515689862043197</v>
      </c>
    </row>
    <row r="200" spans="24:44">
      <c r="X200">
        <f t="shared" si="54"/>
        <v>2.8</v>
      </c>
      <c r="Y200">
        <f t="shared" si="53"/>
        <v>2800</v>
      </c>
      <c r="Z200">
        <f t="shared" si="55"/>
        <v>17584</v>
      </c>
      <c r="AA200" t="str">
        <f t="shared" si="56"/>
        <v>0.01+0.17584i</v>
      </c>
      <c r="AB200" t="str">
        <f t="shared" si="57"/>
        <v>-0.568698816537762i</v>
      </c>
      <c r="AC200" t="str">
        <f t="shared" si="58"/>
        <v>0.01-0.284349408411055i</v>
      </c>
      <c r="AD200" t="str">
        <f t="shared" si="59"/>
        <v>0.00803129380430208-0.189381919566891i</v>
      </c>
      <c r="AE200" t="str">
        <f t="shared" si="60"/>
        <v>5.32812187900408-6.501414868569i</v>
      </c>
      <c r="AF200" t="str">
        <f t="shared" si="61"/>
        <v>532.812187900408-650.1414868569i</v>
      </c>
      <c r="AG200">
        <f t="shared" si="62"/>
        <v>840.578836580912</v>
      </c>
      <c r="AH200">
        <f t="shared" si="63"/>
        <v>-0.884258178456076</v>
      </c>
      <c r="AI200">
        <f t="shared" si="64"/>
        <v>44.5121689430651</v>
      </c>
      <c r="AJ200">
        <f t="shared" si="65"/>
        <v>-51.1990532907866</v>
      </c>
      <c r="AO200" t="str">
        <f t="shared" si="51"/>
        <v>0.999912888888889+0.00933333333333333i</v>
      </c>
      <c r="AP200" t="str">
        <f t="shared" si="66"/>
        <v>0.999999992410993-0.0093341463703642i</v>
      </c>
      <c r="AQ200">
        <f t="shared" si="67"/>
        <v>-0.00933387537218872</v>
      </c>
      <c r="AR200">
        <f t="shared" si="68"/>
        <v>-0.534791665327514</v>
      </c>
    </row>
    <row r="201" spans="24:44">
      <c r="X201">
        <f t="shared" si="54"/>
        <v>2.9</v>
      </c>
      <c r="Y201">
        <f t="shared" si="53"/>
        <v>2900</v>
      </c>
      <c r="Z201">
        <f t="shared" si="55"/>
        <v>18212</v>
      </c>
      <c r="AA201" t="str">
        <f t="shared" si="56"/>
        <v>0.01+0.18212i</v>
      </c>
      <c r="AB201" t="str">
        <f t="shared" si="57"/>
        <v>-0.549088512519218i</v>
      </c>
      <c r="AC201" t="str">
        <f t="shared" si="58"/>
        <v>0.01-0.274544256396881i</v>
      </c>
      <c r="AD201" t="str">
        <f t="shared" si="59"/>
        <v>0.00778818543820911-0.182859610011011i</v>
      </c>
      <c r="AE201" t="str">
        <f t="shared" si="60"/>
        <v>0.863758250677852-10.2439209662333i</v>
      </c>
      <c r="AF201" t="str">
        <f t="shared" si="61"/>
        <v>86.3758250677852-1024.39209662333i</v>
      </c>
      <c r="AG201">
        <f t="shared" si="62"/>
        <v>1028.02721305444</v>
      </c>
      <c r="AH201">
        <f t="shared" si="63"/>
        <v>-1.48667620153508</v>
      </c>
      <c r="AI201">
        <f t="shared" si="64"/>
        <v>46.2606921349269</v>
      </c>
      <c r="AJ201">
        <f t="shared" si="65"/>
        <v>-85.7341655568044</v>
      </c>
      <c r="AO201" t="str">
        <f t="shared" si="51"/>
        <v>0.999906555555556+0.00966666666666667i</v>
      </c>
      <c r="AP201" t="str">
        <f t="shared" si="66"/>
        <v>0.99999999126732-0.00966756996295507i</v>
      </c>
      <c r="AQ201">
        <f t="shared" si="67"/>
        <v>-0.009667268881078</v>
      </c>
      <c r="AR201">
        <f t="shared" si="68"/>
        <v>-0.553893706303927</v>
      </c>
    </row>
    <row r="202" spans="24:44">
      <c r="X202">
        <f t="shared" si="54"/>
        <v>3</v>
      </c>
      <c r="Y202">
        <f t="shared" si="53"/>
        <v>3000</v>
      </c>
      <c r="Z202">
        <f t="shared" si="55"/>
        <v>18840</v>
      </c>
      <c r="AA202" t="str">
        <f t="shared" si="56"/>
        <v>0.01+0.1884i</v>
      </c>
      <c r="AB202" t="str">
        <f t="shared" si="57"/>
        <v>-0.530785562101911i</v>
      </c>
      <c r="AC202" t="str">
        <f t="shared" si="58"/>
        <v>0.01-0.265392781183652i</v>
      </c>
      <c r="AD202" t="str">
        <f t="shared" si="59"/>
        <v>0.00756896430361443-0.176771822503904i</v>
      </c>
      <c r="AE202" t="str">
        <f t="shared" si="60"/>
        <v>-4.33122057892239-7.19493868010452i</v>
      </c>
      <c r="AF202" t="str">
        <f t="shared" si="61"/>
        <v>-433.122057892239-719.493868010452i</v>
      </c>
      <c r="AG202">
        <f t="shared" si="62"/>
        <v>839.801252164731</v>
      </c>
      <c r="AH202">
        <f t="shared" si="63"/>
        <v>-2.11267159995676</v>
      </c>
      <c r="AI202">
        <f t="shared" si="64"/>
        <v>44.504130270207</v>
      </c>
      <c r="AJ202">
        <f t="shared" si="65"/>
        <v>-121.620162168137</v>
      </c>
      <c r="AO202" t="str">
        <f t="shared" si="51"/>
        <v>0.9999+0.01i</v>
      </c>
      <c r="AP202" t="str">
        <f t="shared" si="66"/>
        <v>0.999999989999-0.01000099999999i</v>
      </c>
      <c r="AQ202">
        <f t="shared" si="67"/>
        <v>-0.0100006666866652</v>
      </c>
      <c r="AR202">
        <f t="shared" si="68"/>
        <v>-0.572995993462999</v>
      </c>
    </row>
    <row r="203" spans="24:44">
      <c r="X203">
        <f t="shared" si="54"/>
        <v>3.1</v>
      </c>
      <c r="Y203">
        <f t="shared" si="53"/>
        <v>3100</v>
      </c>
      <c r="Z203">
        <f t="shared" si="55"/>
        <v>19468</v>
      </c>
      <c r="AA203" t="str">
        <f t="shared" si="56"/>
        <v>0.01+0.19468i</v>
      </c>
      <c r="AB203" t="str">
        <f t="shared" si="57"/>
        <v>-0.513663447195398i</v>
      </c>
      <c r="AC203" t="str">
        <f t="shared" si="58"/>
        <v>0.01-0.256831723726115i</v>
      </c>
      <c r="AD203" t="str">
        <f t="shared" si="59"/>
        <v>0.00737059979620265-0.171076558384588i</v>
      </c>
      <c r="AE203" t="str">
        <f t="shared" si="60"/>
        <v>-4.55250324610739-3.66261467983547i</v>
      </c>
      <c r="AF203" t="str">
        <f t="shared" si="61"/>
        <v>-455.250324610739-366.261467983547i</v>
      </c>
      <c r="AG203">
        <f t="shared" si="62"/>
        <v>584.294720999297</v>
      </c>
      <c r="AH203">
        <f t="shared" si="63"/>
        <v>-2.46409704793181</v>
      </c>
      <c r="AI203">
        <f t="shared" si="64"/>
        <v>41.3532391643444</v>
      </c>
      <c r="AJ203">
        <f t="shared" si="65"/>
        <v>-141.774459692434</v>
      </c>
      <c r="AO203" t="str">
        <f t="shared" si="51"/>
        <v>0.999893222222222+0.0103333333333333i</v>
      </c>
      <c r="AP203" t="str">
        <f t="shared" si="66"/>
        <v>0.999999988597289-0.0103344367036911i</v>
      </c>
      <c r="AQ203">
        <f t="shared" si="67"/>
        <v>-0.0103340689371415</v>
      </c>
      <c r="AR203">
        <f t="shared" si="68"/>
        <v>-0.592098535295453</v>
      </c>
    </row>
    <row r="204" spans="24:44">
      <c r="X204">
        <f t="shared" si="54"/>
        <v>3.2</v>
      </c>
      <c r="Y204">
        <f t="shared" si="53"/>
        <v>3200</v>
      </c>
      <c r="Z204">
        <f t="shared" si="55"/>
        <v>20096</v>
      </c>
      <c r="AA204" t="str">
        <f t="shared" si="56"/>
        <v>0.01+0.20096i</v>
      </c>
      <c r="AB204" t="str">
        <f t="shared" si="57"/>
        <v>-0.497611464470541i</v>
      </c>
      <c r="AC204" t="str">
        <f t="shared" si="58"/>
        <v>0.01-0.248805732359674i</v>
      </c>
      <c r="AD204" t="str">
        <f t="shared" si="59"/>
        <v>0.00719052704972115-0.165737061102671i</v>
      </c>
      <c r="AE204" t="str">
        <f t="shared" si="60"/>
        <v>-3.71973072491675-2.01955489578628i</v>
      </c>
      <c r="AF204" t="str">
        <f t="shared" si="61"/>
        <v>-371.973072491675-201.955489578628i</v>
      </c>
      <c r="AG204">
        <f t="shared" si="62"/>
        <v>423.261132670885</v>
      </c>
      <c r="AH204">
        <f t="shared" si="63"/>
        <v>-2.64419335525894</v>
      </c>
      <c r="AI204">
        <f t="shared" si="64"/>
        <v>38.5527677093338</v>
      </c>
      <c r="AJ204">
        <f t="shared" si="65"/>
        <v>-152.112320813166</v>
      </c>
      <c r="AO204" t="str">
        <f t="shared" si="51"/>
        <v>0.999886222222222+0.0106666666666667i</v>
      </c>
      <c r="AP204" t="str">
        <f t="shared" si="66"/>
        <v>0.999999987053145-0.0106678802962806i</v>
      </c>
      <c r="AQ204">
        <f t="shared" si="67"/>
        <v>-0.010667475780701</v>
      </c>
      <c r="AR204">
        <f t="shared" si="68"/>
        <v>-0.61120134029219</v>
      </c>
    </row>
    <row r="205" spans="24:44">
      <c r="X205">
        <f t="shared" si="54"/>
        <v>3.3</v>
      </c>
      <c r="Y205">
        <f t="shared" si="53"/>
        <v>3300</v>
      </c>
      <c r="Z205">
        <f t="shared" si="55"/>
        <v>20724</v>
      </c>
      <c r="AA205" t="str">
        <f t="shared" si="56"/>
        <v>0.01+0.20724i</v>
      </c>
      <c r="AB205" t="str">
        <f t="shared" si="57"/>
        <v>-0.482532329183555i</v>
      </c>
      <c r="AC205" t="str">
        <f t="shared" si="58"/>
        <v>0.01-0.241266164712411i</v>
      </c>
      <c r="AD205" t="str">
        <f t="shared" si="59"/>
        <v>0.00702656362162775-0.160721023298642i</v>
      </c>
      <c r="AE205" t="str">
        <f t="shared" si="60"/>
        <v>-2.99803665871462-1.24836850784616i</v>
      </c>
      <c r="AF205" t="str">
        <f t="shared" si="61"/>
        <v>-299.803665871462-124.836850784616i</v>
      </c>
      <c r="AG205">
        <f t="shared" si="62"/>
        <v>324.756027478764</v>
      </c>
      <c r="AH205">
        <f t="shared" si="63"/>
        <v>-2.74703274176208</v>
      </c>
      <c r="AI205">
        <f t="shared" si="64"/>
        <v>36.251744319973</v>
      </c>
      <c r="AJ205">
        <f t="shared" si="65"/>
        <v>-158.023686704162</v>
      </c>
      <c r="AO205" t="str">
        <f t="shared" si="51"/>
        <v>0.999879+0.011i</v>
      </c>
      <c r="AP205" t="str">
        <f t="shared" si="66"/>
        <v>0.999999985357229-0.0110013309999805i</v>
      </c>
      <c r="AQ205">
        <f t="shared" si="67"/>
        <v>-0.0110008873655407</v>
      </c>
      <c r="AR205">
        <f t="shared" si="68"/>
        <v>-0.630304416944275</v>
      </c>
    </row>
    <row r="206" spans="24:44">
      <c r="X206">
        <f t="shared" si="54"/>
        <v>3.4</v>
      </c>
      <c r="Y206">
        <f t="shared" si="53"/>
        <v>3400</v>
      </c>
      <c r="Z206">
        <f t="shared" si="55"/>
        <v>21352</v>
      </c>
      <c r="AA206" t="str">
        <f t="shared" si="56"/>
        <v>0.01+0.21352i</v>
      </c>
      <c r="AB206" t="str">
        <f t="shared" si="57"/>
        <v>-0.468340201854627i</v>
      </c>
      <c r="AC206" t="str">
        <f t="shared" si="58"/>
        <v>0.01-0.234170101044399i</v>
      </c>
      <c r="AD206" t="str">
        <f t="shared" si="59"/>
        <v>0.00687684306063815-0.155999933547727i</v>
      </c>
      <c r="AE206" t="str">
        <f t="shared" si="60"/>
        <v>-2.46482494445666-0.842754708226935i</v>
      </c>
      <c r="AF206" t="str">
        <f t="shared" si="61"/>
        <v>-246.482494445666-84.2754708226935i</v>
      </c>
      <c r="AG206">
        <f t="shared" si="62"/>
        <v>260.491794593504</v>
      </c>
      <c r="AH206">
        <f t="shared" si="63"/>
        <v>-2.81214073240666</v>
      </c>
      <c r="AI206">
        <f t="shared" si="64"/>
        <v>34.3364808676114</v>
      </c>
      <c r="AJ206">
        <f t="shared" si="65"/>
        <v>-161.773203137473</v>
      </c>
      <c r="AO206" t="str">
        <f t="shared" si="51"/>
        <v>0.999871555555556+0.0113333333333333i</v>
      </c>
      <c r="AP206" t="str">
        <f t="shared" si="66"/>
        <v>0.999999983499905-0.011334789037013i</v>
      </c>
      <c r="AQ206">
        <f t="shared" si="67"/>
        <v>-0.0113343038398611</v>
      </c>
      <c r="AR206">
        <f t="shared" si="68"/>
        <v>-0.649407773742964</v>
      </c>
    </row>
    <row r="207" spans="24:44">
      <c r="X207">
        <f t="shared" si="54"/>
        <v>3.5</v>
      </c>
      <c r="Y207">
        <f t="shared" si="53"/>
        <v>3500</v>
      </c>
      <c r="Z207">
        <f t="shared" si="55"/>
        <v>21980</v>
      </c>
      <c r="AA207" t="str">
        <f t="shared" si="56"/>
        <v>0.01+0.2198i</v>
      </c>
      <c r="AB207" t="str">
        <f t="shared" si="57"/>
        <v>-0.454959053230209i</v>
      </c>
      <c r="AC207" t="str">
        <f t="shared" si="58"/>
        <v>0.01-0.227479526728844i</v>
      </c>
      <c r="AD207" t="str">
        <f t="shared" si="59"/>
        <v>0.00673976155724598-0.151548534892207i</v>
      </c>
      <c r="AE207" t="str">
        <f t="shared" si="60"/>
        <v>-2.07160567145706-0.606843332559415i</v>
      </c>
      <c r="AF207" t="str">
        <f t="shared" si="61"/>
        <v>-207.160567145706-60.6843332559415i</v>
      </c>
      <c r="AG207">
        <f t="shared" si="62"/>
        <v>215.865904864221</v>
      </c>
      <c r="AH207">
        <f t="shared" si="63"/>
        <v>-2.8566311475093</v>
      </c>
      <c r="AI207">
        <f t="shared" si="64"/>
        <v>32.7042809675932</v>
      </c>
      <c r="AJ207">
        <f t="shared" si="65"/>
        <v>-164.341419797076</v>
      </c>
      <c r="AO207" t="str">
        <f t="shared" si="51"/>
        <v>0.999863888888889+0.0116666666666667i</v>
      </c>
      <c r="AP207" t="str">
        <f t="shared" si="66"/>
        <v>0.999999981471244-0.0116682546296002i</v>
      </c>
      <c r="AQ207">
        <f t="shared" si="67"/>
        <v>-0.0116677253518656</v>
      </c>
      <c r="AR207">
        <f t="shared" si="68"/>
        <v>-0.668511419179695</v>
      </c>
    </row>
    <row r="208" spans="24:44">
      <c r="X208">
        <f t="shared" si="54"/>
        <v>3.6</v>
      </c>
      <c r="Y208">
        <f t="shared" si="53"/>
        <v>3600</v>
      </c>
      <c r="Z208">
        <f t="shared" si="55"/>
        <v>22608</v>
      </c>
      <c r="AA208" t="str">
        <f t="shared" si="56"/>
        <v>0.01+0.22608i</v>
      </c>
      <c r="AB208" t="str">
        <f t="shared" si="57"/>
        <v>-0.442321301751592i</v>
      </c>
      <c r="AC208" t="str">
        <f t="shared" si="58"/>
        <v>0.01-0.221160650986376i</v>
      </c>
      <c r="AD208" t="str">
        <f t="shared" si="59"/>
        <v>0.00661393481358242-0.147344373467728i</v>
      </c>
      <c r="AE208" t="str">
        <f t="shared" si="60"/>
        <v>-1.77464048647477-0.458467122994478i</v>
      </c>
      <c r="AF208" t="str">
        <f t="shared" si="61"/>
        <v>-177.464048647477-45.8467122994478i</v>
      </c>
      <c r="AG208">
        <f t="shared" si="62"/>
        <v>183.290506003509</v>
      </c>
      <c r="AH208">
        <f t="shared" si="63"/>
        <v>-2.88877667869725</v>
      </c>
      <c r="AI208">
        <f t="shared" si="64"/>
        <v>31.2833993164988</v>
      </c>
      <c r="AJ208">
        <f t="shared" si="65"/>
        <v>-166.202327006918</v>
      </c>
      <c r="AO208" t="str">
        <f t="shared" si="51"/>
        <v>0.999856+0.012i</v>
      </c>
      <c r="AP208" t="str">
        <f t="shared" si="66"/>
        <v>0.999999979261014-0.0120017279999642i</v>
      </c>
      <c r="AQ208">
        <f t="shared" si="67"/>
        <v>-0.0120011520497613</v>
      </c>
      <c r="AR208">
        <f t="shared" si="68"/>
        <v>-0.6876153617461</v>
      </c>
    </row>
    <row r="209" spans="24:44">
      <c r="X209">
        <f t="shared" si="54"/>
        <v>3.7</v>
      </c>
      <c r="Y209">
        <f t="shared" si="53"/>
        <v>3700</v>
      </c>
      <c r="Z209">
        <f t="shared" si="55"/>
        <v>23236</v>
      </c>
      <c r="AA209" t="str">
        <f t="shared" si="56"/>
        <v>0.01+0.23236i</v>
      </c>
      <c r="AB209" t="str">
        <f t="shared" si="57"/>
        <v>-0.430366671974522i</v>
      </c>
      <c r="AC209" t="str">
        <f t="shared" si="58"/>
        <v>0.01-0.215183336094853i</v>
      </c>
      <c r="AD209" t="str">
        <f t="shared" si="59"/>
        <v>0.00649816295526621-0.14336742021004i</v>
      </c>
      <c r="AE209" t="str">
        <f t="shared" si="60"/>
        <v>-1.54438863575136-0.359330389226013i</v>
      </c>
      <c r="AF209" t="str">
        <f t="shared" si="61"/>
        <v>-154.438863575136-35.9330389226013i</v>
      </c>
      <c r="AG209">
        <f t="shared" si="62"/>
        <v>158.564011896119</v>
      </c>
      <c r="AH209">
        <f t="shared" si="63"/>
        <v>-2.9129914404631</v>
      </c>
      <c r="AI209">
        <f t="shared" si="64"/>
        <v>30.0246924243055</v>
      </c>
      <c r="AJ209">
        <f t="shared" si="65"/>
        <v>-167.608834906204</v>
      </c>
      <c r="AO209" t="str">
        <f t="shared" ref="AO209:AO272" si="69">COMPLEX((1-(Z209/AN$2)^2),Z209/AN$3/AN$2)</f>
        <v>0.999847888888889+0.0123333333333333i</v>
      </c>
      <c r="AP209" t="str">
        <f t="shared" si="66"/>
        <v>0.99999997685869-0.0123352093703269i</v>
      </c>
      <c r="AQ209">
        <f t="shared" si="67"/>
        <v>-0.0123345840817583</v>
      </c>
      <c r="AR209">
        <f t="shared" si="68"/>
        <v>-0.706719609934</v>
      </c>
    </row>
    <row r="210" spans="24:44">
      <c r="X210">
        <f t="shared" si="54"/>
        <v>3.8</v>
      </c>
      <c r="Y210">
        <f t="shared" si="53"/>
        <v>3800</v>
      </c>
      <c r="Z210">
        <f t="shared" si="55"/>
        <v>23864</v>
      </c>
      <c r="AA210" t="str">
        <f t="shared" si="56"/>
        <v>0.01+0.23864i</v>
      </c>
      <c r="AB210" t="str">
        <f t="shared" si="57"/>
        <v>-0.419041233238351i</v>
      </c>
      <c r="AC210" t="str">
        <f t="shared" si="58"/>
        <v>0.01-0.209520616723936i</v>
      </c>
      <c r="AD210" t="str">
        <f t="shared" si="59"/>
        <v>0.00639140181619298-0.139599752203267i</v>
      </c>
      <c r="AE210" t="str">
        <f t="shared" si="60"/>
        <v>-1.36155073203441-0.289873335303264i</v>
      </c>
      <c r="AF210" t="str">
        <f t="shared" si="61"/>
        <v>-136.155073203441-28.9873335303264i</v>
      </c>
      <c r="AG210">
        <f t="shared" si="62"/>
        <v>139.206571196308</v>
      </c>
      <c r="AH210">
        <f t="shared" si="63"/>
        <v>-2.93182514689425</v>
      </c>
      <c r="AI210">
        <f t="shared" si="64"/>
        <v>28.8937946427558</v>
      </c>
      <c r="AJ210">
        <f t="shared" si="65"/>
        <v>-168.707031359599</v>
      </c>
      <c r="AO210" t="str">
        <f t="shared" si="69"/>
        <v>0.999839555555556+0.0126666666666667i</v>
      </c>
      <c r="AP210" t="str">
        <f t="shared" si="66"/>
        <v>0.99999997425345-0.0126686989629107i</v>
      </c>
      <c r="AQ210">
        <f t="shared" si="67"/>
        <v>-0.0126680215960709</v>
      </c>
      <c r="AR210">
        <f t="shared" si="68"/>
        <v>-0.725824172235444</v>
      </c>
    </row>
    <row r="211" spans="24:44">
      <c r="X211">
        <f t="shared" si="54"/>
        <v>3.9</v>
      </c>
      <c r="Y211">
        <f t="shared" si="53"/>
        <v>3900</v>
      </c>
      <c r="Z211">
        <f t="shared" si="55"/>
        <v>24492</v>
      </c>
      <c r="AA211" t="str">
        <f t="shared" si="56"/>
        <v>0.01+0.24492i</v>
      </c>
      <c r="AB211" t="str">
        <f t="shared" si="57"/>
        <v>-0.408296586232239i</v>
      </c>
      <c r="AC211" t="str">
        <f t="shared" si="58"/>
        <v>0.01-0.204148293218194i</v>
      </c>
      <c r="AD211" t="str">
        <f t="shared" si="59"/>
        <v>0.00629273930701424-0.136025282982365i</v>
      </c>
      <c r="AE211" t="str">
        <f t="shared" si="60"/>
        <v>-1.21333717724675-0.239325895150482i</v>
      </c>
      <c r="AF211" t="str">
        <f t="shared" si="61"/>
        <v>-121.333717724675-23.9325895150482i</v>
      </c>
      <c r="AG211">
        <f t="shared" si="62"/>
        <v>123.671499941526</v>
      </c>
      <c r="AH211">
        <f t="shared" si="63"/>
        <v>-2.94684657537409</v>
      </c>
      <c r="AI211">
        <f t="shared" si="64"/>
        <v>27.8659924759177</v>
      </c>
      <c r="AJ211">
        <f t="shared" si="65"/>
        <v>-169.586800698658</v>
      </c>
      <c r="AO211" t="str">
        <f t="shared" si="69"/>
        <v>0.999831+0.013i</v>
      </c>
      <c r="AP211" t="str">
        <f t="shared" si="66"/>
        <v>0.999999971434173-0.0130021969999372i</v>
      </c>
      <c r="AQ211">
        <f t="shared" si="67"/>
        <v>-0.0130014647409163</v>
      </c>
      <c r="AR211">
        <f t="shared" si="68"/>
        <v>-0.744929057142652</v>
      </c>
    </row>
    <row r="212" spans="24:44">
      <c r="X212">
        <f t="shared" si="54"/>
        <v>4</v>
      </c>
      <c r="Y212">
        <f t="shared" si="53"/>
        <v>4000</v>
      </c>
      <c r="Z212">
        <f t="shared" si="55"/>
        <v>25120</v>
      </c>
      <c r="AA212" t="str">
        <f t="shared" si="56"/>
        <v>0.01+0.2512i</v>
      </c>
      <c r="AB212" t="str">
        <f t="shared" si="57"/>
        <v>-0.398089171576433i</v>
      </c>
      <c r="AC212" t="str">
        <f t="shared" si="58"/>
        <v>0.01-0.199044585887739i</v>
      </c>
      <c r="AD212" t="str">
        <f t="shared" si="59"/>
        <v>0.00620137586420627-0.132629533236085i</v>
      </c>
      <c r="AE212" t="str">
        <f t="shared" si="60"/>
        <v>-1.09105471638204-0.201382047860787i</v>
      </c>
      <c r="AF212" t="str">
        <f t="shared" si="61"/>
        <v>-109.105471638204-20.1382047860787i</v>
      </c>
      <c r="AG212">
        <f t="shared" si="62"/>
        <v>110.948416993669</v>
      </c>
      <c r="AH212">
        <f t="shared" si="63"/>
        <v>-2.95907130158656</v>
      </c>
      <c r="AI212">
        <f t="shared" si="64"/>
        <v>26.9230221156958</v>
      </c>
      <c r="AJ212">
        <f t="shared" si="65"/>
        <v>-170.306331132341</v>
      </c>
      <c r="AO212" t="str">
        <f t="shared" si="69"/>
        <v>0.999822222222222+0.0133333333333333i</v>
      </c>
      <c r="AP212" t="str">
        <f t="shared" si="66"/>
        <v>0.999999968389443-0.0133357037036287i</v>
      </c>
      <c r="AQ212">
        <f t="shared" si="67"/>
        <v>-0.013334913664516</v>
      </c>
      <c r="AR212">
        <f t="shared" si="68"/>
        <v>-0.764034273148096</v>
      </c>
    </row>
    <row r="213" spans="24:44">
      <c r="X213">
        <f t="shared" si="54"/>
        <v>4.1</v>
      </c>
      <c r="Y213">
        <f t="shared" si="53"/>
        <v>4100</v>
      </c>
      <c r="Z213">
        <f t="shared" si="55"/>
        <v>25748</v>
      </c>
      <c r="AA213" t="str">
        <f t="shared" si="56"/>
        <v>0.01+0.25748i</v>
      </c>
      <c r="AB213" t="str">
        <f t="shared" si="57"/>
        <v>-0.388379679586764i</v>
      </c>
      <c r="AC213" t="str">
        <f t="shared" si="58"/>
        <v>0.01-0.194189839890477i</v>
      </c>
      <c r="AD213" t="str">
        <f t="shared" si="59"/>
        <v>0.00611660819391774-0.129399435022969i</v>
      </c>
      <c r="AE213" t="str">
        <f t="shared" si="60"/>
        <v>-0.98863429301516-0.17215757711147i</v>
      </c>
      <c r="AF213" t="str">
        <f t="shared" si="61"/>
        <v>-98.863429301516-17.215757711147i</v>
      </c>
      <c r="AG213">
        <f t="shared" si="62"/>
        <v>100.351183185973</v>
      </c>
      <c r="AH213">
        <f t="shared" si="63"/>
        <v>-2.96918469415465</v>
      </c>
      <c r="AI213">
        <f t="shared" si="64"/>
        <v>26.0510498609326</v>
      </c>
      <c r="AJ213">
        <f t="shared" si="65"/>
        <v>-170.904891398648</v>
      </c>
      <c r="AO213" t="str">
        <f t="shared" si="69"/>
        <v>0.999813222222222+0.0136666666666667i</v>
      </c>
      <c r="AP213" t="str">
        <f t="shared" si="66"/>
        <v>0.999999965107546-0.0136692192962073i</v>
      </c>
      <c r="AQ213">
        <f t="shared" si="67"/>
        <v>-0.0136683685150953</v>
      </c>
      <c r="AR213">
        <f t="shared" si="68"/>
        <v>-0.783139828744458</v>
      </c>
    </row>
    <row r="214" spans="24:44">
      <c r="X214">
        <f t="shared" si="54"/>
        <v>4.2</v>
      </c>
      <c r="Y214">
        <f t="shared" si="53"/>
        <v>4200</v>
      </c>
      <c r="Z214">
        <f t="shared" si="55"/>
        <v>26376</v>
      </c>
      <c r="AA214" t="str">
        <f t="shared" si="56"/>
        <v>0.01+0.26376i</v>
      </c>
      <c r="AB214" t="str">
        <f t="shared" si="57"/>
        <v>-0.379132544358508i</v>
      </c>
      <c r="AC214" t="str">
        <f t="shared" si="58"/>
        <v>0.01-0.189566272274037i</v>
      </c>
      <c r="AD214" t="str">
        <f t="shared" si="59"/>
        <v>0.0060378156910076-0.126323163922691i</v>
      </c>
      <c r="AE214" t="str">
        <f t="shared" si="60"/>
        <v>-0.901730728800968-0.149156568992205i</v>
      </c>
      <c r="AF214" t="str">
        <f t="shared" si="61"/>
        <v>-90.1730728800968-14.9156568992205i</v>
      </c>
      <c r="AG214">
        <f t="shared" si="62"/>
        <v>91.3983582641095</v>
      </c>
      <c r="AH214">
        <f t="shared" si="63"/>
        <v>-2.97766553592998</v>
      </c>
      <c r="AI214">
        <f t="shared" si="64"/>
        <v>25.2393678097415</v>
      </c>
      <c r="AJ214">
        <f t="shared" si="65"/>
        <v>-171.409913742773</v>
      </c>
      <c r="AO214" t="str">
        <f t="shared" si="69"/>
        <v>0.999804+0.014i</v>
      </c>
      <c r="AP214" t="str">
        <f t="shared" si="66"/>
        <v>0.99999996157647-0.0140027439998946i</v>
      </c>
      <c r="AQ214">
        <f t="shared" si="67"/>
        <v>-0.0140018294408831</v>
      </c>
      <c r="AR214">
        <f t="shared" si="68"/>
        <v>-0.802245732424623</v>
      </c>
    </row>
    <row r="215" spans="24:44">
      <c r="X215">
        <f t="shared" si="54"/>
        <v>4.3</v>
      </c>
      <c r="Y215">
        <f t="shared" si="53"/>
        <v>4300</v>
      </c>
      <c r="Z215">
        <f t="shared" si="55"/>
        <v>27004</v>
      </c>
      <c r="AA215" t="str">
        <f t="shared" si="56"/>
        <v>0.01+0.27004i</v>
      </c>
      <c r="AB215" t="str">
        <f t="shared" si="57"/>
        <v>-0.370315508443194i</v>
      </c>
      <c r="AC215" t="str">
        <f t="shared" si="58"/>
        <v>0.01-0.185157754314176i</v>
      </c>
      <c r="AD215" t="str">
        <f t="shared" si="59"/>
        <v>0.00596444904174247-0.123389994581202i</v>
      </c>
      <c r="AE215" t="str">
        <f t="shared" si="60"/>
        <v>-0.82716105282392-0.130716800617362i</v>
      </c>
      <c r="AF215" t="str">
        <f t="shared" si="61"/>
        <v>-82.716105282392-13.0716800617362i</v>
      </c>
      <c r="AG215">
        <f t="shared" si="62"/>
        <v>83.7425990325363</v>
      </c>
      <c r="AH215">
        <f t="shared" si="63"/>
        <v>-2.98485817011756</v>
      </c>
      <c r="AI215">
        <f t="shared" si="64"/>
        <v>24.479528623551</v>
      </c>
      <c r="AJ215">
        <f t="shared" si="65"/>
        <v>-171.84112758556</v>
      </c>
      <c r="AO215" t="str">
        <f t="shared" si="69"/>
        <v>0.999794555555556+0.0143333333333333i</v>
      </c>
      <c r="AP215" t="str">
        <f t="shared" si="66"/>
        <v>0.999999957783908-0.0143362780369127i</v>
      </c>
      <c r="AQ215">
        <f t="shared" si="67"/>
        <v>-0.0143352965901126</v>
      </c>
      <c r="AR215">
        <f t="shared" si="68"/>
        <v>-0.821351992681734</v>
      </c>
    </row>
    <row r="216" spans="24:44">
      <c r="X216">
        <f t="shared" si="54"/>
        <v>4.4</v>
      </c>
      <c r="Y216">
        <f t="shared" si="53"/>
        <v>4400</v>
      </c>
      <c r="Z216">
        <f t="shared" si="55"/>
        <v>27632</v>
      </c>
      <c r="AA216" t="str">
        <f t="shared" si="56"/>
        <v>0.01+0.27632i</v>
      </c>
      <c r="AB216" t="str">
        <f t="shared" si="57"/>
        <v>-0.361899246887666i</v>
      </c>
      <c r="AC216" t="str">
        <f t="shared" si="58"/>
        <v>0.01-0.180949623534308i</v>
      </c>
      <c r="AD216" t="str">
        <f t="shared" si="59"/>
        <v>0.00589602061793316-0.120590175932659i</v>
      </c>
      <c r="AE216" t="str">
        <f t="shared" si="60"/>
        <v>-0.762545365844528-0.115696897388878i</v>
      </c>
      <c r="AF216" t="str">
        <f t="shared" si="61"/>
        <v>-76.2545365844528-11.5696897388878i</v>
      </c>
      <c r="AG216">
        <f t="shared" si="62"/>
        <v>77.1272459664143</v>
      </c>
      <c r="AH216">
        <f t="shared" si="63"/>
        <v>-2.99101647513836</v>
      </c>
      <c r="AI216">
        <f t="shared" si="64"/>
        <v>23.764756393261</v>
      </c>
      <c r="AJ216">
        <f t="shared" si="65"/>
        <v>-172.213079097533</v>
      </c>
      <c r="AO216" t="str">
        <f t="shared" si="69"/>
        <v>0.999784888888889+0.0146666666666667i</v>
      </c>
      <c r="AP216" t="str">
        <f t="shared" si="66"/>
        <v>0.999999953717256-0.0146698216294836i</v>
      </c>
      <c r="AQ216">
        <f t="shared" si="67"/>
        <v>-0.0146687701110213</v>
      </c>
      <c r="AR216">
        <f t="shared" si="68"/>
        <v>-0.840458618009168</v>
      </c>
    </row>
    <row r="217" spans="24:44">
      <c r="X217">
        <f t="shared" si="54"/>
        <v>4.5</v>
      </c>
      <c r="Y217">
        <f t="shared" si="53"/>
        <v>4500</v>
      </c>
      <c r="Z217">
        <f t="shared" si="55"/>
        <v>28260</v>
      </c>
      <c r="AA217" t="str">
        <f t="shared" si="56"/>
        <v>0.01+0.2826i</v>
      </c>
      <c r="AB217" t="str">
        <f t="shared" si="57"/>
        <v>-0.353857041401274i</v>
      </c>
      <c r="AC217" t="str">
        <f t="shared" si="58"/>
        <v>0.01-0.176928520789101i</v>
      </c>
      <c r="AD217" t="str">
        <f t="shared" si="59"/>
        <v>0.00583209634779881-0.117914823041029i</v>
      </c>
      <c r="AE217" t="str">
        <f t="shared" si="60"/>
        <v>-0.706071389414554-0.103292153717466i</v>
      </c>
      <c r="AF217" t="str">
        <f t="shared" si="61"/>
        <v>-70.6071389414554-10.3292153717466i</v>
      </c>
      <c r="AG217">
        <f t="shared" si="62"/>
        <v>71.358676835364</v>
      </c>
      <c r="AH217">
        <f t="shared" si="63"/>
        <v>-2.9963316824809</v>
      </c>
      <c r="AI217">
        <f t="shared" si="64"/>
        <v>23.0895356844673</v>
      </c>
      <c r="AJ217">
        <f t="shared" si="65"/>
        <v>-172.536725044389</v>
      </c>
      <c r="AO217" t="str">
        <f t="shared" si="69"/>
        <v>0.999775+0.015i</v>
      </c>
      <c r="AP217" t="str">
        <f t="shared" si="66"/>
        <v>0.999999949363609-0.0150033749998291i</v>
      </c>
      <c r="AQ217">
        <f t="shared" si="67"/>
        <v>-0.0150022501518506</v>
      </c>
      <c r="AR217">
        <f t="shared" si="68"/>
        <v>-0.859565616900537</v>
      </c>
    </row>
    <row r="218" spans="24:44">
      <c r="X218">
        <f t="shared" si="54"/>
        <v>4.6</v>
      </c>
      <c r="Y218">
        <f t="shared" si="53"/>
        <v>4600</v>
      </c>
      <c r="Z218">
        <f t="shared" si="55"/>
        <v>28888</v>
      </c>
      <c r="AA218" t="str">
        <f t="shared" si="56"/>
        <v>0.01+0.28888i</v>
      </c>
      <c r="AB218" t="str">
        <f t="shared" si="57"/>
        <v>-0.346164497022985i</v>
      </c>
      <c r="AC218" t="str">
        <f t="shared" si="58"/>
        <v>0.01-0.173082248598034i</v>
      </c>
      <c r="AD218" t="str">
        <f t="shared" si="59"/>
        <v>0.00577228880970333-0.115355823035191i</v>
      </c>
      <c r="AE218" t="str">
        <f t="shared" si="60"/>
        <v>-0.656336380370115-0.0929220125935885i</v>
      </c>
      <c r="AF218" t="str">
        <f t="shared" si="61"/>
        <v>-65.6336380370115-9.29220125935885i</v>
      </c>
      <c r="AG218">
        <f t="shared" si="62"/>
        <v>66.2881546448374</v>
      </c>
      <c r="AH218">
        <f t="shared" si="63"/>
        <v>-3.00095054712175</v>
      </c>
      <c r="AI218">
        <f t="shared" si="64"/>
        <v>22.449318495857</v>
      </c>
      <c r="AJ218">
        <f t="shared" si="65"/>
        <v>-172.820473875401</v>
      </c>
      <c r="AO218" t="str">
        <f t="shared" si="69"/>
        <v>0.999764888888889+0.0153333333333333i</v>
      </c>
      <c r="AP218" t="str">
        <f t="shared" si="66"/>
        <v>0.999999944709769-0.015336938370171i</v>
      </c>
      <c r="AQ218">
        <f t="shared" si="67"/>
        <v>-0.0153357368608464</v>
      </c>
      <c r="AR218">
        <f t="shared" si="68"/>
        <v>-0.878672997849702</v>
      </c>
    </row>
    <row r="219" spans="24:44">
      <c r="X219">
        <f t="shared" si="54"/>
        <v>4.7</v>
      </c>
      <c r="Y219">
        <f t="shared" si="53"/>
        <v>4700</v>
      </c>
      <c r="Z219">
        <f t="shared" si="55"/>
        <v>29516</v>
      </c>
      <c r="AA219" t="str">
        <f t="shared" si="56"/>
        <v>0.01+0.29516i</v>
      </c>
      <c r="AB219" t="str">
        <f t="shared" si="57"/>
        <v>-0.338799294958666i</v>
      </c>
      <c r="AC219" t="str">
        <f t="shared" si="58"/>
        <v>0.01-0.169399647564033i</v>
      </c>
      <c r="AD219" t="str">
        <f t="shared" si="59"/>
        <v>0.00571625134296587-0.112905753040857i</v>
      </c>
      <c r="AE219" t="str">
        <f t="shared" si="60"/>
        <v>-0.612238616427446-0.0841590666693643i</v>
      </c>
      <c r="AF219" t="str">
        <f t="shared" si="61"/>
        <v>-61.2238616427446-8.41590666693643i</v>
      </c>
      <c r="AG219">
        <f t="shared" si="62"/>
        <v>61.7995851076406</v>
      </c>
      <c r="AH219">
        <f t="shared" si="63"/>
        <v>-3.00498755248089</v>
      </c>
      <c r="AI219">
        <f t="shared" si="64"/>
        <v>21.8403111024129</v>
      </c>
      <c r="AJ219">
        <f t="shared" si="65"/>
        <v>-173.070885015853</v>
      </c>
      <c r="AO219" t="str">
        <f t="shared" si="69"/>
        <v>0.999754555555556+0.0156666666666667i</v>
      </c>
      <c r="AP219" t="str">
        <f t="shared" si="66"/>
        <v>0.999999939742238-0.0156705119627313i</v>
      </c>
      <c r="AQ219">
        <f t="shared" si="67"/>
        <v>-0.0156692303862591</v>
      </c>
      <c r="AR219">
        <f t="shared" si="68"/>
        <v>-0.897780769350793</v>
      </c>
    </row>
    <row r="220" spans="24:44">
      <c r="X220">
        <f t="shared" si="54"/>
        <v>4.8</v>
      </c>
      <c r="Y220">
        <f t="shared" si="53"/>
        <v>4800</v>
      </c>
      <c r="Z220">
        <f t="shared" si="55"/>
        <v>30144</v>
      </c>
      <c r="AA220" t="str">
        <f t="shared" si="56"/>
        <v>0.01+0.30144i</v>
      </c>
      <c r="AB220" t="str">
        <f t="shared" si="57"/>
        <v>-0.331740976313694i</v>
      </c>
      <c r="AC220" t="str">
        <f t="shared" si="58"/>
        <v>0.01-0.165870488239782i</v>
      </c>
      <c r="AD220" t="str">
        <f t="shared" si="59"/>
        <v>0.00566367300810477-0.1105578083616i</v>
      </c>
      <c r="AE220" t="str">
        <f t="shared" si="60"/>
        <v>-0.572901382221675-0.0766829676434401i</v>
      </c>
      <c r="AF220" t="str">
        <f t="shared" si="61"/>
        <v>-57.2901382221675-7.66829676434401i</v>
      </c>
      <c r="AG220">
        <f t="shared" si="62"/>
        <v>57.8010615195007</v>
      </c>
      <c r="AH220">
        <f t="shared" si="63"/>
        <v>-3.00853331205827</v>
      </c>
      <c r="AI220">
        <f t="shared" si="64"/>
        <v>21.2593161999699</v>
      </c>
      <c r="AJ220">
        <f t="shared" si="65"/>
        <v>-173.293150245352</v>
      </c>
      <c r="AO220" t="str">
        <f t="shared" si="69"/>
        <v>0.999744+0.016i</v>
      </c>
      <c r="AP220" t="str">
        <f t="shared" si="66"/>
        <v>0.999999934447223-0.0160040959997315i</v>
      </c>
      <c r="AQ220">
        <f t="shared" si="67"/>
        <v>-0.0160027308763435</v>
      </c>
      <c r="AR220">
        <f t="shared" si="68"/>
        <v>-0.916888939898172</v>
      </c>
    </row>
    <row r="221" spans="24:44">
      <c r="X221">
        <f t="shared" si="54"/>
        <v>4.9</v>
      </c>
      <c r="Y221">
        <f t="shared" si="53"/>
        <v>4900</v>
      </c>
      <c r="Z221">
        <f t="shared" si="55"/>
        <v>30772</v>
      </c>
      <c r="AA221" t="str">
        <f t="shared" si="56"/>
        <v>0.01+0.30772i</v>
      </c>
      <c r="AB221" t="str">
        <f t="shared" si="57"/>
        <v>-0.324970752307292i</v>
      </c>
      <c r="AC221" t="str">
        <f t="shared" si="58"/>
        <v>0.01-0.162485376234889i</v>
      </c>
      <c r="AD221" t="str">
        <f t="shared" si="59"/>
        <v>0.00561427425933008-0.108305739446344i</v>
      </c>
      <c r="AE221" t="str">
        <f t="shared" si="60"/>
        <v>-0.537618725960795-0.0702497426941252i</v>
      </c>
      <c r="AF221" t="str">
        <f t="shared" si="61"/>
        <v>-53.7618725960795-7.02497426941252i</v>
      </c>
      <c r="AG221">
        <f t="shared" si="62"/>
        <v>54.2189008420771</v>
      </c>
      <c r="AH221">
        <f t="shared" si="63"/>
        <v>-3.01166047993248</v>
      </c>
      <c r="AI221">
        <f t="shared" si="64"/>
        <v>20.7036140944142</v>
      </c>
      <c r="AJ221">
        <f t="shared" si="65"/>
        <v>-173.491432344461</v>
      </c>
      <c r="AO221" t="str">
        <f t="shared" si="69"/>
        <v>0.999733222222222+0.0163333333333333i</v>
      </c>
      <c r="AP221" t="str">
        <f t="shared" si="66"/>
        <v>0.999999928810631-0.0163376907033935i</v>
      </c>
      <c r="AQ221">
        <f t="shared" si="67"/>
        <v>-0.0163362384793592</v>
      </c>
      <c r="AR221">
        <f t="shared" si="68"/>
        <v>-0.935997517986494</v>
      </c>
    </row>
    <row r="222" spans="24:44">
      <c r="X222">
        <f t="shared" si="54"/>
        <v>5</v>
      </c>
      <c r="Y222">
        <f t="shared" si="53"/>
        <v>5000</v>
      </c>
      <c r="Z222">
        <f t="shared" si="55"/>
        <v>31400</v>
      </c>
      <c r="AA222" t="str">
        <f t="shared" si="56"/>
        <v>0.01+0.314i</v>
      </c>
      <c r="AB222" t="str">
        <f t="shared" si="57"/>
        <v>-0.318471337261146i</v>
      </c>
      <c r="AC222" t="str">
        <f t="shared" si="58"/>
        <v>0.01-0.159235668710191i</v>
      </c>
      <c r="AD222" t="str">
        <f t="shared" si="59"/>
        <v>0.00556780321653018-0.106143796414381i</v>
      </c>
      <c r="AE222" t="str">
        <f t="shared" si="60"/>
        <v>-0.505816091571779-0.0646709040287893i</v>
      </c>
      <c r="AF222" t="str">
        <f t="shared" si="61"/>
        <v>-50.5816091571779-6.46709040287893i</v>
      </c>
      <c r="AG222">
        <f t="shared" si="62"/>
        <v>50.9933568536973</v>
      </c>
      <c r="AH222">
        <f t="shared" si="63"/>
        <v>-3.01442799002092</v>
      </c>
      <c r="AI222">
        <f t="shared" si="64"/>
        <v>20.1708719569245</v>
      </c>
      <c r="AJ222">
        <f t="shared" si="65"/>
        <v>-173.669107986413</v>
      </c>
      <c r="AO222" t="str">
        <f t="shared" si="69"/>
        <v>0.999722222222222+0.0166666666666667i</v>
      </c>
      <c r="AP222" t="str">
        <f t="shared" si="66"/>
        <v>0.999999922818073-0.016671296295939i</v>
      </c>
      <c r="AQ222">
        <f t="shared" si="67"/>
        <v>-0.0166697533435704</v>
      </c>
      <c r="AR222">
        <f t="shared" si="68"/>
        <v>-0.955106512110675</v>
      </c>
    </row>
    <row r="223" spans="24:44">
      <c r="X223">
        <f t="shared" si="54"/>
        <v>5.1</v>
      </c>
      <c r="Y223">
        <f t="shared" si="53"/>
        <v>5100</v>
      </c>
      <c r="Z223">
        <f t="shared" si="55"/>
        <v>32028</v>
      </c>
      <c r="AA223" t="str">
        <f t="shared" si="56"/>
        <v>0.01+0.32028i</v>
      </c>
      <c r="AB223" t="str">
        <f t="shared" si="57"/>
        <v>-0.312226801236418i</v>
      </c>
      <c r="AC223" t="str">
        <f t="shared" si="58"/>
        <v>0.01-0.156113400696266i</v>
      </c>
      <c r="AD223" t="str">
        <f t="shared" si="59"/>
        <v>0.00552403244368758-0.104066680101598i</v>
      </c>
      <c r="AE223" t="str">
        <f t="shared" si="60"/>
        <v>-0.477021302468352-0.0597989366502112i</v>
      </c>
      <c r="AF223" t="str">
        <f t="shared" si="61"/>
        <v>-47.7021302468352-5.97989366502112i</v>
      </c>
      <c r="AG223">
        <f t="shared" si="62"/>
        <v>48.0754860436272</v>
      </c>
      <c r="AH223">
        <f t="shared" si="63"/>
        <v>-3.01688414988177</v>
      </c>
      <c r="AI223">
        <f t="shared" si="64"/>
        <v>19.6590735863618</v>
      </c>
      <c r="AJ223">
        <f t="shared" si="65"/>
        <v>-173.828944998905</v>
      </c>
      <c r="AO223" t="str">
        <f t="shared" si="69"/>
        <v>0.999711+0.017i</v>
      </c>
      <c r="AP223" t="str">
        <f t="shared" si="66"/>
        <v>0.999999916454862-0.0170049129995895i</v>
      </c>
      <c r="AQ223">
        <f t="shared" si="67"/>
        <v>-0.0170032756172461</v>
      </c>
      <c r="AR223">
        <f t="shared" si="68"/>
        <v>-0.974215930765899</v>
      </c>
    </row>
    <row r="224" spans="24:44">
      <c r="X224">
        <f t="shared" si="54"/>
        <v>5.2</v>
      </c>
      <c r="Y224">
        <f t="shared" si="53"/>
        <v>5200</v>
      </c>
      <c r="Z224">
        <f t="shared" si="55"/>
        <v>32656</v>
      </c>
      <c r="AA224" t="str">
        <f t="shared" si="56"/>
        <v>0.01+0.32656i</v>
      </c>
      <c r="AB224" t="str">
        <f t="shared" si="57"/>
        <v>-0.306222439674179i</v>
      </c>
      <c r="AC224" t="str">
        <f t="shared" si="58"/>
        <v>0.01-0.153111219913645i</v>
      </c>
      <c r="AD224" t="str">
        <f t="shared" si="59"/>
        <v>0.00548275615660255-0.102069498750829i</v>
      </c>
      <c r="AE224" t="str">
        <f t="shared" si="60"/>
        <v>-0.45084287092403-0.0555170322250237i</v>
      </c>
      <c r="AF224" t="str">
        <f t="shared" si="61"/>
        <v>-45.084287092403-5.55170322250237i</v>
      </c>
      <c r="AG224">
        <f t="shared" si="62"/>
        <v>45.4248208725247</v>
      </c>
      <c r="AH224">
        <f t="shared" si="63"/>
        <v>-3.01906893416482</v>
      </c>
      <c r="AI224">
        <f t="shared" si="64"/>
        <v>19.1664643811574</v>
      </c>
      <c r="AJ224">
        <f t="shared" si="65"/>
        <v>-173.973233769151</v>
      </c>
      <c r="AO224" t="str">
        <f t="shared" si="69"/>
        <v>0.999699555555556+0.0173333333333333i</v>
      </c>
      <c r="AP224" t="str">
        <f t="shared" si="66"/>
        <v>0.999999909706015-0.0173385410365668i</v>
      </c>
      <c r="AQ224">
        <f t="shared" si="67"/>
        <v>-0.0173368054486604</v>
      </c>
      <c r="AR224">
        <f t="shared" si="68"/>
        <v>-0.993325782447651</v>
      </c>
    </row>
    <row r="225" spans="24:44">
      <c r="X225">
        <f t="shared" si="54"/>
        <v>5.3</v>
      </c>
      <c r="Y225">
        <f t="shared" si="53"/>
        <v>5300</v>
      </c>
      <c r="Z225">
        <f t="shared" si="55"/>
        <v>33284</v>
      </c>
      <c r="AA225" t="str">
        <f t="shared" si="56"/>
        <v>0.01+0.33284i</v>
      </c>
      <c r="AB225" t="str">
        <f t="shared" si="57"/>
        <v>-0.300444657793534i</v>
      </c>
      <c r="AC225" t="str">
        <f t="shared" si="58"/>
        <v>0.01-0.150222328971878i</v>
      </c>
      <c r="AD225" t="str">
        <f t="shared" si="59"/>
        <v>0.00544378779576755-0.100147729601536i</v>
      </c>
      <c r="AE225" t="str">
        <f t="shared" si="60"/>
        <v>-0.426953572366738-0.0517317061947571i</v>
      </c>
      <c r="AF225" t="str">
        <f t="shared" si="61"/>
        <v>-42.6953572366738-5.17317061947571i</v>
      </c>
      <c r="AG225">
        <f t="shared" si="62"/>
        <v>43.007618206841</v>
      </c>
      <c r="AH225">
        <f t="shared" si="63"/>
        <v>-3.02101570903018</v>
      </c>
      <c r="AI225">
        <f t="shared" si="64"/>
        <v>18.6915077467989</v>
      </c>
      <c r="AJ225">
        <f t="shared" si="65"/>
        <v>-174.103886045803</v>
      </c>
      <c r="AO225" t="str">
        <f t="shared" si="69"/>
        <v>0.999687888888889+0.0176666666666667i</v>
      </c>
      <c r="AP225" t="str">
        <f t="shared" si="66"/>
        <v>0.99999990255625-0.0176721806290924i</v>
      </c>
      <c r="AQ225">
        <f t="shared" si="67"/>
        <v>-0.0176703429860924</v>
      </c>
      <c r="AR225">
        <f t="shared" si="68"/>
        <v>-1.01243607565169</v>
      </c>
    </row>
    <row r="226" spans="24:44">
      <c r="X226">
        <f t="shared" si="54"/>
        <v>5.4</v>
      </c>
      <c r="Y226">
        <f t="shared" si="53"/>
        <v>5400</v>
      </c>
      <c r="Z226">
        <f t="shared" si="55"/>
        <v>33912</v>
      </c>
      <c r="AA226" t="str">
        <f t="shared" si="56"/>
        <v>0.01+0.33912i</v>
      </c>
      <c r="AB226" t="str">
        <f t="shared" si="57"/>
        <v>-0.294880867834395i</v>
      </c>
      <c r="AC226" t="str">
        <f t="shared" si="58"/>
        <v>0.01-0.147440433990918i</v>
      </c>
      <c r="AD226" t="str">
        <f t="shared" si="59"/>
        <v>0.00540695791082324-0.0982971847442398i</v>
      </c>
      <c r="AE226" t="str">
        <f t="shared" si="60"/>
        <v>-0.405077857833983-0.0483674082320954i</v>
      </c>
      <c r="AF226" t="str">
        <f t="shared" si="61"/>
        <v>-40.5077857833983-4.83674082320954i</v>
      </c>
      <c r="AG226">
        <f t="shared" si="62"/>
        <v>40.7955239072203</v>
      </c>
      <c r="AH226">
        <f t="shared" si="63"/>
        <v>-3.02275254555651</v>
      </c>
      <c r="AI226">
        <f t="shared" si="64"/>
        <v>18.2328502098637</v>
      </c>
      <c r="AJ226">
        <f t="shared" si="65"/>
        <v>-174.222510191688</v>
      </c>
      <c r="AO226" t="str">
        <f t="shared" si="69"/>
        <v>0.999676+0.018i</v>
      </c>
      <c r="AP226" t="str">
        <f t="shared" si="66"/>
        <v>0.999999894989988-0.0180058319993876i</v>
      </c>
      <c r="AQ226">
        <f t="shared" si="67"/>
        <v>-0.0180038883778261</v>
      </c>
      <c r="AR226">
        <f t="shared" si="68"/>
        <v>-1.03154681887407</v>
      </c>
    </row>
    <row r="227" spans="24:44">
      <c r="X227">
        <f t="shared" si="54"/>
        <v>5.5</v>
      </c>
      <c r="Y227">
        <f t="shared" si="53"/>
        <v>5500</v>
      </c>
      <c r="Z227">
        <f t="shared" si="55"/>
        <v>34540</v>
      </c>
      <c r="AA227" t="str">
        <f t="shared" si="56"/>
        <v>0.01+0.3454i</v>
      </c>
      <c r="AB227" t="str">
        <f t="shared" si="57"/>
        <v>-0.289519397510133i</v>
      </c>
      <c r="AC227" t="str">
        <f t="shared" si="58"/>
        <v>0.01-0.144759698827446i</v>
      </c>
      <c r="AD227" t="str">
        <f t="shared" si="59"/>
        <v>0.00537211231170922-0.0965139806973471i</v>
      </c>
      <c r="AE227" t="str">
        <f t="shared" si="60"/>
        <v>-0.384982101463781-0.0453625336008897i</v>
      </c>
      <c r="AF227" t="str">
        <f t="shared" si="61"/>
        <v>-38.4982101463781-4.53625336008897i</v>
      </c>
      <c r="AG227">
        <f t="shared" si="62"/>
        <v>38.7645428068178</v>
      </c>
      <c r="AH227">
        <f t="shared" si="63"/>
        <v>-3.02430323196987</v>
      </c>
      <c r="AI227">
        <f t="shared" si="64"/>
        <v>17.7892932376788</v>
      </c>
      <c r="AJ227">
        <f t="shared" si="65"/>
        <v>-174.330469180259</v>
      </c>
      <c r="AO227" t="str">
        <f t="shared" si="69"/>
        <v>0.999663888888889+0.0183333333333333i</v>
      </c>
      <c r="AP227" t="str">
        <f t="shared" si="66"/>
        <v>0.99999988699135-0.018339495369674i</v>
      </c>
      <c r="AQ227">
        <f t="shared" si="67"/>
        <v>-0.018337441772151</v>
      </c>
      <c r="AR227">
        <f t="shared" si="68"/>
        <v>-1.05065802061115</v>
      </c>
    </row>
    <row r="228" spans="24:44">
      <c r="X228">
        <f t="shared" si="54"/>
        <v>5.6</v>
      </c>
      <c r="Y228">
        <f t="shared" si="53"/>
        <v>5600</v>
      </c>
      <c r="Z228">
        <f t="shared" si="55"/>
        <v>35168</v>
      </c>
      <c r="AA228" t="str">
        <f t="shared" si="56"/>
        <v>0.01+0.35168i</v>
      </c>
      <c r="AB228" t="str">
        <f t="shared" si="57"/>
        <v>-0.284349408268881i</v>
      </c>
      <c r="AC228" t="str">
        <f t="shared" si="58"/>
        <v>0.01-0.142174704205528i</v>
      </c>
      <c r="AD228" t="str">
        <f t="shared" si="59"/>
        <v>0.00533911044876644-0.0947945112414402i</v>
      </c>
      <c r="AE228" t="str">
        <f t="shared" si="60"/>
        <v>-0.366466967649366-0.0426664339598643i</v>
      </c>
      <c r="AF228" t="str">
        <f t="shared" si="61"/>
        <v>-36.6466967649366-4.26664339598643i</v>
      </c>
      <c r="AG228">
        <f t="shared" si="62"/>
        <v>36.8942357238869</v>
      </c>
      <c r="AH228">
        <f t="shared" si="63"/>
        <v>-3.02568806224496</v>
      </c>
      <c r="AI228">
        <f t="shared" si="64"/>
        <v>17.359770277729</v>
      </c>
      <c r="AJ228">
        <f t="shared" si="65"/>
        <v>-174.428925779112</v>
      </c>
      <c r="AO228" t="str">
        <f t="shared" si="69"/>
        <v>0.999651555555556+0.0186666666666667i</v>
      </c>
      <c r="AP228" t="str">
        <f t="shared" si="66"/>
        <v>0.999999878544163-0.018673170962173i</v>
      </c>
      <c r="AQ228">
        <f t="shared" si="67"/>
        <v>-0.0186710033173619</v>
      </c>
      <c r="AR228">
        <f t="shared" si="68"/>
        <v>-1.06976968935959</v>
      </c>
    </row>
    <row r="229" spans="24:44">
      <c r="X229">
        <f t="shared" si="54"/>
        <v>5.7</v>
      </c>
      <c r="Y229">
        <f t="shared" si="53"/>
        <v>5700</v>
      </c>
      <c r="Z229">
        <f t="shared" si="55"/>
        <v>35796</v>
      </c>
      <c r="AA229" t="str">
        <f t="shared" si="56"/>
        <v>0.01+0.35796i</v>
      </c>
      <c r="AB229" t="str">
        <f t="shared" si="57"/>
        <v>-0.2793608221589i</v>
      </c>
      <c r="AC229" t="str">
        <f t="shared" si="58"/>
        <v>0.01-0.13968041114929i</v>
      </c>
      <c r="AD229" t="str">
        <f t="shared" si="59"/>
        <v>0.00530782398995512-0.0931354231112712i</v>
      </c>
      <c r="AE229" t="str">
        <f t="shared" si="60"/>
        <v>-0.349361380923078-0.0402371511103763i</v>
      </c>
      <c r="AF229" t="str">
        <f t="shared" si="61"/>
        <v>-34.9361380923078-4.02371511103763i</v>
      </c>
      <c r="AG229">
        <f t="shared" si="62"/>
        <v>35.1670872848405</v>
      </c>
      <c r="AH229">
        <f t="shared" si="63"/>
        <v>-3.02692445663633</v>
      </c>
      <c r="AI229">
        <f t="shared" si="64"/>
        <v>16.9433279003148</v>
      </c>
      <c r="AJ229">
        <f t="shared" si="65"/>
        <v>-174.518878103808</v>
      </c>
      <c r="AO229" t="str">
        <f t="shared" si="69"/>
        <v>0.999639+0.019i</v>
      </c>
      <c r="AP229" t="str">
        <f t="shared" si="66"/>
        <v>0.999999869631954-0.0190068589991058i</v>
      </c>
      <c r="AQ229">
        <f t="shared" si="67"/>
        <v>-0.0190045731617587</v>
      </c>
      <c r="AR229">
        <f t="shared" si="68"/>
        <v>-1.08888183361637</v>
      </c>
    </row>
    <row r="230" spans="24:44">
      <c r="X230">
        <f t="shared" si="54"/>
        <v>5.8</v>
      </c>
      <c r="Y230">
        <f t="shared" si="53"/>
        <v>5800</v>
      </c>
      <c r="Z230">
        <f t="shared" si="55"/>
        <v>36424</v>
      </c>
      <c r="AA230" t="str">
        <f t="shared" si="56"/>
        <v>0.01+0.36424i</v>
      </c>
      <c r="AB230" t="str">
        <f t="shared" si="57"/>
        <v>-0.274544256259609i</v>
      </c>
      <c r="AC230" t="str">
        <f t="shared" si="58"/>
        <v>0.01-0.137272128198441i</v>
      </c>
      <c r="AD230" t="str">
        <f t="shared" si="59"/>
        <v>0.0052781355682448-0.0915335942008332i</v>
      </c>
      <c r="AE230" t="str">
        <f t="shared" si="60"/>
        <v>-0.333517720423239-0.0380396803840488i</v>
      </c>
      <c r="AF230" t="str">
        <f t="shared" si="61"/>
        <v>-33.3517720423239-3.80396803840488i</v>
      </c>
      <c r="AG230">
        <f t="shared" si="62"/>
        <v>33.5680036820831</v>
      </c>
      <c r="AH230">
        <f t="shared" si="63"/>
        <v>-3.02802745447486</v>
      </c>
      <c r="AI230">
        <f t="shared" si="64"/>
        <v>16.5391101963065</v>
      </c>
      <c r="AJ230">
        <f t="shared" si="65"/>
        <v>-174.60118785303</v>
      </c>
      <c r="AO230" t="str">
        <f t="shared" si="69"/>
        <v>0.999626222222222+0.0193333333333333i</v>
      </c>
      <c r="AP230" t="str">
        <f t="shared" si="66"/>
        <v>0.999999860237953-0.0193405597026937i</v>
      </c>
      <c r="AQ230">
        <f t="shared" si="67"/>
        <v>-0.0193381514536472</v>
      </c>
      <c r="AR230">
        <f t="shared" si="68"/>
        <v>-1.10799446187876</v>
      </c>
    </row>
    <row r="231" spans="24:44">
      <c r="X231">
        <f t="shared" si="54"/>
        <v>5.9</v>
      </c>
      <c r="Y231">
        <f t="shared" si="53"/>
        <v>5900</v>
      </c>
      <c r="Z231">
        <f t="shared" si="55"/>
        <v>37052</v>
      </c>
      <c r="AA231" t="str">
        <f t="shared" si="56"/>
        <v>0.01+0.37052i</v>
      </c>
      <c r="AB231" t="str">
        <f t="shared" si="57"/>
        <v>-0.269890963780633i</v>
      </c>
      <c r="AC231" t="str">
        <f t="shared" si="58"/>
        <v>0.01-0.134945481957789i</v>
      </c>
      <c r="AD231" t="str">
        <f t="shared" si="59"/>
        <v>0.00524993767630738-0.0899861139835259i</v>
      </c>
      <c r="AE231" t="str">
        <f t="shared" si="60"/>
        <v>-0.318807959150786-0.0360446266497511i</v>
      </c>
      <c r="AF231" t="str">
        <f t="shared" si="61"/>
        <v>-31.8807959150786-3.60446266497511i</v>
      </c>
      <c r="AG231">
        <f t="shared" si="62"/>
        <v>32.0839102866545</v>
      </c>
      <c r="AH231">
        <f t="shared" si="63"/>
        <v>-3.02901010887566</v>
      </c>
      <c r="AI231">
        <f t="shared" si="64"/>
        <v>16.1463457791044</v>
      </c>
      <c r="AJ231">
        <f t="shared" si="65"/>
        <v>-174.676602923682</v>
      </c>
      <c r="AO231" t="str">
        <f t="shared" si="69"/>
        <v>0.999613222222222+0.0196666666666667i</v>
      </c>
      <c r="AP231" t="str">
        <f t="shared" si="66"/>
        <v>0.99999985034509-0.019674273295158i</v>
      </c>
      <c r="AQ231">
        <f t="shared" si="67"/>
        <v>-0.0196717383413389</v>
      </c>
      <c r="AR231">
        <f t="shared" si="68"/>
        <v>-1.1271075826444</v>
      </c>
    </row>
    <row r="232" spans="24:44">
      <c r="X232">
        <f t="shared" si="54"/>
        <v>6</v>
      </c>
      <c r="Y232">
        <f t="shared" si="53"/>
        <v>6000</v>
      </c>
      <c r="Z232">
        <f t="shared" si="55"/>
        <v>37680</v>
      </c>
      <c r="AA232" t="str">
        <f t="shared" si="56"/>
        <v>0.01+0.3768i</v>
      </c>
      <c r="AB232" t="str">
        <f t="shared" si="57"/>
        <v>-0.265392781050955i</v>
      </c>
      <c r="AC232" t="str">
        <f t="shared" si="58"/>
        <v>0.01-0.132696390591826i</v>
      </c>
      <c r="AD232" t="str">
        <f t="shared" si="59"/>
        <v>0.00522313168904462-0.0884902658891883i</v>
      </c>
      <c r="AE232" t="str">
        <f t="shared" si="60"/>
        <v>-0.305120538781725-0.0342271545648136i</v>
      </c>
      <c r="AF232" t="str">
        <f t="shared" si="61"/>
        <v>-30.5120538781725-3.42271545648136i</v>
      </c>
      <c r="AG232">
        <f t="shared" si="62"/>
        <v>30.7034267299358</v>
      </c>
      <c r="AH232">
        <f t="shared" si="63"/>
        <v>-3.02988380539707</v>
      </c>
      <c r="AI232">
        <f t="shared" si="64"/>
        <v>15.7643368865702</v>
      </c>
      <c r="AJ232">
        <f t="shared" si="65"/>
        <v>-174.745775668701</v>
      </c>
      <c r="AO232" t="str">
        <f t="shared" si="69"/>
        <v>0.9996+0.02i</v>
      </c>
      <c r="AP232" t="str">
        <f t="shared" si="66"/>
        <v>0.999999839936-0.0200079999987195i</v>
      </c>
      <c r="AQ232">
        <f t="shared" si="67"/>
        <v>-0.0200053339731504</v>
      </c>
      <c r="AR232">
        <f t="shared" si="68"/>
        <v>-1.1462212044112</v>
      </c>
    </row>
    <row r="233" spans="24:44">
      <c r="X233">
        <f t="shared" si="54"/>
        <v>6.1</v>
      </c>
      <c r="Y233">
        <f t="shared" si="53"/>
        <v>6100</v>
      </c>
      <c r="Z233">
        <f t="shared" si="55"/>
        <v>38308</v>
      </c>
      <c r="AA233" t="str">
        <f t="shared" si="56"/>
        <v>0.01+0.38308i</v>
      </c>
      <c r="AB233" t="str">
        <f t="shared" si="57"/>
        <v>-0.261042079722251i</v>
      </c>
      <c r="AC233" t="str">
        <f t="shared" si="58"/>
        <v>0.01-0.130521039926386i</v>
      </c>
      <c r="AD233" t="str">
        <f t="shared" si="59"/>
        <v>0.00519762699732822-0.0870435114135601i</v>
      </c>
      <c r="AE233" t="str">
        <f t="shared" si="60"/>
        <v>-0.292357822004106-0.0325661615969441i</v>
      </c>
      <c r="AF233" t="str">
        <f t="shared" si="61"/>
        <v>-29.2357822004106-3.25661615969441i</v>
      </c>
      <c r="AG233">
        <f t="shared" si="62"/>
        <v>29.4166026196335</v>
      </c>
      <c r="AH233">
        <f t="shared" si="63"/>
        <v>-3.0306585212096</v>
      </c>
      <c r="AI233">
        <f t="shared" si="64"/>
        <v>15.3924501888292</v>
      </c>
      <c r="AJ233">
        <f t="shared" si="65"/>
        <v>-174.809277746347</v>
      </c>
      <c r="AO233" t="str">
        <f t="shared" si="69"/>
        <v>0.999586555555556+0.0203333333333333i</v>
      </c>
      <c r="AP233" t="str">
        <f t="shared" si="66"/>
        <v>0.999999828993018-0.0203417400355994i</v>
      </c>
      <c r="AQ233">
        <f t="shared" si="67"/>
        <v>-0.0203389384974047</v>
      </c>
      <c r="AR233">
        <f t="shared" si="68"/>
        <v>-1.16533533567744</v>
      </c>
    </row>
    <row r="234" spans="24:44">
      <c r="X234">
        <f t="shared" si="54"/>
        <v>6.2</v>
      </c>
      <c r="Y234">
        <f t="shared" si="53"/>
        <v>6200</v>
      </c>
      <c r="Z234">
        <f t="shared" si="55"/>
        <v>38936</v>
      </c>
      <c r="AA234" t="str">
        <f t="shared" si="56"/>
        <v>0.01+0.38936i</v>
      </c>
      <c r="AB234" t="str">
        <f t="shared" si="57"/>
        <v>-0.256831723597699i</v>
      </c>
      <c r="AC234" t="str">
        <f t="shared" si="58"/>
        <v>0.01-0.128415861863057i</v>
      </c>
      <c r="AD234" t="str">
        <f t="shared" si="59"/>
        <v>0.00517334023872385-0.0856434757647141i</v>
      </c>
      <c r="AE234" t="str">
        <f t="shared" si="60"/>
        <v>-0.280434001906143-0.0310436213106685i</v>
      </c>
      <c r="AF234" t="str">
        <f t="shared" si="61"/>
        <v>-28.0434001906143-3.10436213106685i</v>
      </c>
      <c r="AG234">
        <f t="shared" si="62"/>
        <v>28.2147011058375</v>
      </c>
      <c r="AH234">
        <f t="shared" si="63"/>
        <v>-3.0313430373396</v>
      </c>
      <c r="AI234">
        <f t="shared" si="64"/>
        <v>15.0301089913849</v>
      </c>
      <c r="AJ234">
        <f t="shared" si="65"/>
        <v>-174.867612280869</v>
      </c>
      <c r="AO234" t="str">
        <f t="shared" si="69"/>
        <v>0.999572888888889+0.0206666666666667i</v>
      </c>
      <c r="AP234" t="str">
        <f t="shared" si="66"/>
        <v>0.999999817498183-0.0206754936280187i</v>
      </c>
      <c r="AQ234">
        <f t="shared" si="67"/>
        <v>-0.0206725520624306</v>
      </c>
      <c r="AR234">
        <f t="shared" si="68"/>
        <v>-1.18444998494174</v>
      </c>
    </row>
    <row r="235" spans="24:44">
      <c r="X235">
        <f t="shared" si="54"/>
        <v>6.3</v>
      </c>
      <c r="Y235">
        <f t="shared" si="53"/>
        <v>6300</v>
      </c>
      <c r="Z235">
        <f t="shared" si="55"/>
        <v>39564</v>
      </c>
      <c r="AA235" t="str">
        <f t="shared" si="56"/>
        <v>0.01+0.39564i</v>
      </c>
      <c r="AB235" t="str">
        <f t="shared" si="57"/>
        <v>-0.252755029572338i</v>
      </c>
      <c r="AC235" t="str">
        <f t="shared" si="58"/>
        <v>0.01-0.126377514849358i</v>
      </c>
      <c r="AD235" t="str">
        <f t="shared" si="59"/>
        <v>0.00515019461298532-0.084287934875776i</v>
      </c>
      <c r="AE235" t="str">
        <f t="shared" si="60"/>
        <v>-0.269273375769431-0.0296440579454811i</v>
      </c>
      <c r="AF235" t="str">
        <f t="shared" si="61"/>
        <v>-26.9273375769431-2.96440579454811i</v>
      </c>
      <c r="AG235">
        <f t="shared" si="62"/>
        <v>27.0900205001289</v>
      </c>
      <c r="AH235">
        <f t="shared" si="63"/>
        <v>-3.03194511360931</v>
      </c>
      <c r="AI235">
        <f t="shared" si="64"/>
        <v>14.6767865869142</v>
      </c>
      <c r="AJ235">
        <f t="shared" si="65"/>
        <v>-174.92122388583</v>
      </c>
      <c r="AO235" t="str">
        <f t="shared" si="69"/>
        <v>0.999559+0.021i</v>
      </c>
      <c r="AP235" t="str">
        <f t="shared" si="66"/>
        <v>0.999999805433234-0.0210092609981981i</v>
      </c>
      <c r="AQ235">
        <f t="shared" si="67"/>
        <v>-0.0210061748165627</v>
      </c>
      <c r="AR235">
        <f t="shared" si="68"/>
        <v>-1.20356516070304</v>
      </c>
    </row>
    <row r="236" spans="24:44">
      <c r="X236">
        <f t="shared" si="54"/>
        <v>6.4</v>
      </c>
      <c r="Y236">
        <f t="shared" si="53"/>
        <v>6400</v>
      </c>
      <c r="Z236">
        <f t="shared" si="55"/>
        <v>40192</v>
      </c>
      <c r="AA236" t="str">
        <f t="shared" si="56"/>
        <v>0.01+0.40192i</v>
      </c>
      <c r="AB236" t="str">
        <f t="shared" si="57"/>
        <v>-0.248805732235271i</v>
      </c>
      <c r="AC236" t="str">
        <f t="shared" si="58"/>
        <v>0.01-0.124402866179837i</v>
      </c>
      <c r="AD236" t="str">
        <f t="shared" si="59"/>
        <v>0.00512811927180998-0.0829748036345896i</v>
      </c>
      <c r="AE236" t="str">
        <f t="shared" si="60"/>
        <v>-0.258808911435241-0.0283541230771469i</v>
      </c>
      <c r="AF236" t="str">
        <f t="shared" si="61"/>
        <v>-25.8808911435241-2.83541230771469i</v>
      </c>
      <c r="AG236">
        <f t="shared" si="62"/>
        <v>26.0357463756598</v>
      </c>
      <c r="AH236">
        <f t="shared" si="63"/>
        <v>-3.03247163370544</v>
      </c>
      <c r="AI236">
        <f t="shared" si="64"/>
        <v>14.3320005584566</v>
      </c>
      <c r="AJ236">
        <f t="shared" si="65"/>
        <v>-174.970506975924</v>
      </c>
      <c r="AO236" t="str">
        <f t="shared" si="69"/>
        <v>0.999544888888889+0.0213333333333333i</v>
      </c>
      <c r="AP236" t="str">
        <f t="shared" si="66"/>
        <v>0.999999792779611-0.0213430423683584i</v>
      </c>
      <c r="AQ236">
        <f t="shared" si="67"/>
        <v>-0.0213398069081419</v>
      </c>
      <c r="AR236">
        <f t="shared" si="68"/>
        <v>-1.22268087146065</v>
      </c>
    </row>
    <row r="237" spans="24:44">
      <c r="X237">
        <f t="shared" si="54"/>
        <v>6.5</v>
      </c>
      <c r="Y237">
        <f t="shared" si="53"/>
        <v>6500</v>
      </c>
      <c r="Z237">
        <f t="shared" si="55"/>
        <v>40820</v>
      </c>
      <c r="AA237" t="str">
        <f t="shared" si="56"/>
        <v>0.01+0.4082i</v>
      </c>
      <c r="AB237" t="str">
        <f t="shared" si="57"/>
        <v>-0.244977951739343i</v>
      </c>
      <c r="AC237" t="str">
        <f t="shared" si="58"/>
        <v>0.01-0.122488975930916i</v>
      </c>
      <c r="AD237" t="str">
        <f t="shared" si="59"/>
        <v>0.00510704877378795-0.0817021251993417i</v>
      </c>
      <c r="AE237" t="str">
        <f t="shared" si="60"/>
        <v>-0.248981050118907-0.0271622522722324i</v>
      </c>
      <c r="AF237" t="str">
        <f t="shared" si="61"/>
        <v>-24.8981050118907-2.71622522722324i</v>
      </c>
      <c r="AG237">
        <f t="shared" si="62"/>
        <v>25.0458282487951</v>
      </c>
      <c r="AH237">
        <f t="shared" si="63"/>
        <v>-3.03292872616331</v>
      </c>
      <c r="AI237">
        <f t="shared" si="64"/>
        <v>13.9953078751029</v>
      </c>
      <c r="AJ237">
        <f t="shared" si="65"/>
        <v>-175.015812698861</v>
      </c>
      <c r="AO237" t="str">
        <f t="shared" si="69"/>
        <v>0.999530555555556+0.0216666666666667i</v>
      </c>
      <c r="AP237" t="str">
        <f t="shared" si="66"/>
        <v>0.999999779518458-0.0216768379607204i</v>
      </c>
      <c r="AQ237">
        <f t="shared" si="67"/>
        <v>-0.0216734484855155</v>
      </c>
      <c r="AR237">
        <f t="shared" si="68"/>
        <v>-1.24179712571424</v>
      </c>
    </row>
    <row r="238" spans="24:44">
      <c r="X238">
        <f t="shared" si="54"/>
        <v>6.6</v>
      </c>
      <c r="Y238">
        <f t="shared" si="53"/>
        <v>6600</v>
      </c>
      <c r="Z238">
        <f t="shared" si="55"/>
        <v>41448</v>
      </c>
      <c r="AA238" t="str">
        <f t="shared" si="56"/>
        <v>0.01+0.41448i</v>
      </c>
      <c r="AB238" t="str">
        <f t="shared" si="57"/>
        <v>-0.241266164591778i</v>
      </c>
      <c r="AC238" t="str">
        <f t="shared" si="58"/>
        <v>0.01-0.120633082356205i</v>
      </c>
      <c r="AD238" t="str">
        <f t="shared" si="59"/>
        <v>0.00508692259670568-0.0804680612850318i</v>
      </c>
      <c r="AE238" t="str">
        <f t="shared" si="60"/>
        <v>-0.239736701500307-0.0260583848868283i</v>
      </c>
      <c r="AF238" t="str">
        <f t="shared" si="61"/>
        <v>-23.9736701500307-2.60583848868283i</v>
      </c>
      <c r="AG238">
        <f t="shared" si="62"/>
        <v>24.1148762114089</v>
      </c>
      <c r="AH238">
        <f t="shared" si="63"/>
        <v>-3.03332186580721</v>
      </c>
      <c r="AI238">
        <f t="shared" si="64"/>
        <v>13.6663006513839</v>
      </c>
      <c r="AJ238">
        <f t="shared" si="65"/>
        <v>-175.057454747465</v>
      </c>
      <c r="AO238" t="str">
        <f t="shared" si="69"/>
        <v>0.999516+0.022i</v>
      </c>
      <c r="AP238" t="str">
        <f t="shared" si="66"/>
        <v>0.99999976563062-0.0220106479975044i</v>
      </c>
      <c r="AQ238">
        <f t="shared" si="67"/>
        <v>-0.0220070996970364</v>
      </c>
      <c r="AR238">
        <f t="shared" si="68"/>
        <v>-1.26091393196382</v>
      </c>
    </row>
    <row r="239" spans="24:44">
      <c r="X239">
        <f t="shared" si="54"/>
        <v>6.7</v>
      </c>
      <c r="Y239">
        <f t="shared" si="53"/>
        <v>6700</v>
      </c>
      <c r="Z239">
        <f t="shared" si="55"/>
        <v>42076</v>
      </c>
      <c r="AA239" t="str">
        <f t="shared" si="56"/>
        <v>0.01+0.42076i</v>
      </c>
      <c r="AB239" t="str">
        <f t="shared" si="57"/>
        <v>-0.237665177060557i</v>
      </c>
      <c r="AC239" t="str">
        <f t="shared" si="58"/>
        <v>0.01-0.118832588589695i</v>
      </c>
      <c r="AD239" t="str">
        <f t="shared" si="59"/>
        <v>0.00506768470040896-0.0792708833194096i</v>
      </c>
      <c r="AE239" t="str">
        <f t="shared" si="60"/>
        <v>-0.231028396086764-0.0250337340544927i</v>
      </c>
      <c r="AF239" t="str">
        <f t="shared" si="61"/>
        <v>-23.1028396086764-2.50337340544927i</v>
      </c>
      <c r="AG239">
        <f t="shared" si="62"/>
        <v>23.2380738528678</v>
      </c>
      <c r="AH239">
        <f t="shared" si="63"/>
        <v>-3.03365595923506</v>
      </c>
      <c r="AI239">
        <f t="shared" si="64"/>
        <v>13.3446024653234</v>
      </c>
      <c r="AJ239">
        <f t="shared" si="65"/>
        <v>-175.09571425759</v>
      </c>
      <c r="AO239" t="str">
        <f t="shared" si="69"/>
        <v>0.999501222222222+0.0223333333333333i</v>
      </c>
      <c r="AP239" t="str">
        <f t="shared" si="66"/>
        <v>0.999999751096643-0.022344472700931i</v>
      </c>
      <c r="AQ239">
        <f t="shared" si="67"/>
        <v>-0.0223407606910647</v>
      </c>
      <c r="AR239">
        <f t="shared" si="68"/>
        <v>-1.28003129870978</v>
      </c>
    </row>
    <row r="240" spans="24:44">
      <c r="X240">
        <f t="shared" si="54"/>
        <v>6.8</v>
      </c>
      <c r="Y240">
        <f t="shared" si="53"/>
        <v>6800</v>
      </c>
      <c r="Z240">
        <f t="shared" si="55"/>
        <v>42704</v>
      </c>
      <c r="AA240" t="str">
        <f t="shared" si="56"/>
        <v>0.01+0.42704i</v>
      </c>
      <c r="AB240" t="str">
        <f t="shared" si="57"/>
        <v>-0.234170100927314i</v>
      </c>
      <c r="AC240" t="str">
        <f t="shared" si="58"/>
        <v>0.01-0.117085050522199i</v>
      </c>
      <c r="AD240" t="str">
        <f t="shared" si="59"/>
        <v>0.00504928313432299-0.0781089643789256i</v>
      </c>
      <c r="AE240" t="str">
        <f t="shared" si="60"/>
        <v>-0.222813566929777-0.0240805968269971i</v>
      </c>
      <c r="AF240" t="str">
        <f t="shared" si="61"/>
        <v>-22.2813566929777-2.40805968269971i</v>
      </c>
      <c r="AG240">
        <f t="shared" si="62"/>
        <v>22.4111045581235</v>
      </c>
      <c r="AH240">
        <f t="shared" si="63"/>
        <v>-3.03393541720197</v>
      </c>
      <c r="AI240">
        <f t="shared" si="64"/>
        <v>13.0298651490022</v>
      </c>
      <c r="AJ240">
        <f t="shared" si="65"/>
        <v>-175.130843955388</v>
      </c>
      <c r="AO240" t="str">
        <f t="shared" si="69"/>
        <v>0.999486222222222+0.0226666666666667i</v>
      </c>
      <c r="AP240" t="str">
        <f t="shared" si="66"/>
        <v>0.999999735896774-0.0226783122932207i</v>
      </c>
      <c r="AQ240">
        <f t="shared" si="67"/>
        <v>-0.0226744316159668</v>
      </c>
      <c r="AR240">
        <f t="shared" si="68"/>
        <v>-1.2991492344529</v>
      </c>
    </row>
    <row r="241" spans="24:44">
      <c r="X241">
        <f t="shared" si="54"/>
        <v>6.9</v>
      </c>
      <c r="Y241">
        <f t="shared" si="53"/>
        <v>6900</v>
      </c>
      <c r="Z241">
        <f t="shared" si="55"/>
        <v>43332</v>
      </c>
      <c r="AA241" t="str">
        <f t="shared" si="56"/>
        <v>0.01+0.43332i</v>
      </c>
      <c r="AB241" t="str">
        <f t="shared" si="57"/>
        <v>-0.230776331348657i</v>
      </c>
      <c r="AC241" t="str">
        <f t="shared" si="58"/>
        <v>0.01-0.115388165732023i</v>
      </c>
      <c r="AD241" t="str">
        <f t="shared" si="59"/>
        <v>0.00503166968448947-0.0769807718255945i</v>
      </c>
      <c r="AE241" t="str">
        <f t="shared" si="60"/>
        <v>-0.215053938291031-0.023192196636807i</v>
      </c>
      <c r="AF241" t="str">
        <f t="shared" si="61"/>
        <v>-21.5053938291031-2.3192196636807i</v>
      </c>
      <c r="AG241">
        <f t="shared" si="62"/>
        <v>21.6300888484821</v>
      </c>
      <c r="AH241">
        <f t="shared" si="63"/>
        <v>-3.03416421618816</v>
      </c>
      <c r="AI241">
        <f t="shared" si="64"/>
        <v>12.7217659805878</v>
      </c>
      <c r="AJ241">
        <f t="shared" si="65"/>
        <v>-175.163071684895</v>
      </c>
      <c r="AO241" t="str">
        <f t="shared" si="69"/>
        <v>0.999471+0.023i</v>
      </c>
      <c r="AP241" t="str">
        <f t="shared" si="66"/>
        <v>0.999999720010964-0.0230121669965934i</v>
      </c>
      <c r="AQ241">
        <f t="shared" si="67"/>
        <v>-0.0230081126201152</v>
      </c>
      <c r="AR241">
        <f t="shared" si="68"/>
        <v>-1.31826774769428</v>
      </c>
    </row>
    <row r="242" spans="24:44">
      <c r="X242">
        <f t="shared" si="54"/>
        <v>7</v>
      </c>
      <c r="Y242">
        <f t="shared" si="53"/>
        <v>7000</v>
      </c>
      <c r="Z242">
        <f t="shared" si="55"/>
        <v>43960</v>
      </c>
      <c r="AA242" t="str">
        <f t="shared" si="56"/>
        <v>0.01+0.4396i</v>
      </c>
      <c r="AB242" t="str">
        <f t="shared" si="57"/>
        <v>-0.227479526615105i</v>
      </c>
      <c r="AC242" t="str">
        <f t="shared" si="58"/>
        <v>0.01-0.113739763364422i</v>
      </c>
      <c r="AD242" t="str">
        <f t="shared" si="59"/>
        <v>0.0050147995556407-0.0758848605747231i</v>
      </c>
      <c r="AE242" t="str">
        <f t="shared" si="60"/>
        <v>-0.207715003173433-0.0223625519296264i</v>
      </c>
      <c r="AF242" t="str">
        <f t="shared" si="61"/>
        <v>-20.7715003173433-2.23625519296264i</v>
      </c>
      <c r="AG242">
        <f t="shared" si="62"/>
        <v>20.8915308850607</v>
      </c>
      <c r="AH242">
        <f t="shared" si="63"/>
        <v>-3.0343459509922</v>
      </c>
      <c r="AI242">
        <f t="shared" si="64"/>
        <v>12.4200052189405</v>
      </c>
      <c r="AJ242">
        <f t="shared" si="65"/>
        <v>-175.192603421399</v>
      </c>
      <c r="AO242" t="str">
        <f t="shared" si="69"/>
        <v>0.999455555555556+0.0233333333333333i</v>
      </c>
      <c r="AP242" t="str">
        <f t="shared" si="66"/>
        <v>0.999999703418862-0.0233460370332693i</v>
      </c>
      <c r="AQ242">
        <f t="shared" si="67"/>
        <v>-0.0233418038518895</v>
      </c>
      <c r="AR242">
        <f t="shared" si="68"/>
        <v>-1.33738684693548</v>
      </c>
    </row>
    <row r="243" spans="24:44">
      <c r="X243">
        <f t="shared" si="54"/>
        <v>7.1</v>
      </c>
      <c r="Y243">
        <f t="shared" si="53"/>
        <v>7100</v>
      </c>
      <c r="Z243">
        <f t="shared" si="55"/>
        <v>44588</v>
      </c>
      <c r="AA243" t="str">
        <f t="shared" si="56"/>
        <v>0.01+0.44588i</v>
      </c>
      <c r="AB243" t="str">
        <f t="shared" si="57"/>
        <v>-0.224275589620526i</v>
      </c>
      <c r="AC243" t="str">
        <f t="shared" si="58"/>
        <v>0.01-0.112137794866332i</v>
      </c>
      <c r="AD243" t="str">
        <f t="shared" si="59"/>
        <v>0.00499863108438865-0.0748198669313294i</v>
      </c>
      <c r="AE243" t="str">
        <f t="shared" si="60"/>
        <v>-0.200765575039297-0.021586366103539i</v>
      </c>
      <c r="AF243" t="str">
        <f t="shared" si="61"/>
        <v>-20.0765575039297-2.1586366103539i</v>
      </c>
      <c r="AG243">
        <f t="shared" si="62"/>
        <v>20.1922726116739</v>
      </c>
      <c r="AH243">
        <f t="shared" si="63"/>
        <v>-3.03448387984083</v>
      </c>
      <c r="AI243">
        <f t="shared" si="64"/>
        <v>12.124303931742</v>
      </c>
      <c r="AJ243">
        <f t="shared" si="65"/>
        <v>-175.219625856041</v>
      </c>
      <c r="AO243" t="str">
        <f t="shared" si="69"/>
        <v>0.999439888888889+0.0236666666666667i</v>
      </c>
      <c r="AP243" t="str">
        <f t="shared" si="66"/>
        <v>0.999999686099823-0.0236799226254686i</v>
      </c>
      <c r="AQ243">
        <f t="shared" si="67"/>
        <v>-0.0236755054596765</v>
      </c>
      <c r="AR243">
        <f t="shared" si="68"/>
        <v>-1.3565065406784</v>
      </c>
    </row>
    <row r="244" spans="24:44">
      <c r="X244">
        <f t="shared" si="54"/>
        <v>7.2</v>
      </c>
      <c r="Y244">
        <f t="shared" si="53"/>
        <v>7200</v>
      </c>
      <c r="Z244">
        <f t="shared" si="55"/>
        <v>45216</v>
      </c>
      <c r="AA244" t="str">
        <f t="shared" si="56"/>
        <v>0.01+0.45216i</v>
      </c>
      <c r="AB244" t="str">
        <f t="shared" si="57"/>
        <v>-0.221160650875796i</v>
      </c>
      <c r="AC244" t="str">
        <f t="shared" si="58"/>
        <v>0.01-0.110580325493188i</v>
      </c>
      <c r="AD244" t="str">
        <f t="shared" si="59"/>
        <v>0.00498312548009941-0.073784502939986i</v>
      </c>
      <c r="AE244" t="str">
        <f t="shared" si="60"/>
        <v>-0.194177401740021-0.0208589348863623i</v>
      </c>
      <c r="AF244" t="str">
        <f t="shared" si="61"/>
        <v>-19.4177401740021-2.08589348863623i</v>
      </c>
      <c r="AG244">
        <f t="shared" si="62"/>
        <v>19.5294542962928</v>
      </c>
      <c r="AH244">
        <f t="shared" si="63"/>
        <v>-3.03458096322995</v>
      </c>
      <c r="AI244">
        <f t="shared" si="64"/>
        <v>11.8344020760978</v>
      </c>
      <c r="AJ244">
        <f t="shared" si="65"/>
        <v>-175.244308621246</v>
      </c>
      <c r="AO244" t="str">
        <f t="shared" si="69"/>
        <v>0.999424+0.024i</v>
      </c>
      <c r="AP244" t="str">
        <f t="shared" si="66"/>
        <v>0.999999668032897-0.0240138239954109i</v>
      </c>
      <c r="AQ244">
        <f t="shared" si="67"/>
        <v>-0.024009217591869</v>
      </c>
      <c r="AR244">
        <f t="shared" si="68"/>
        <v>-1.37562683742534</v>
      </c>
    </row>
    <row r="245" spans="24:44">
      <c r="X245">
        <f t="shared" si="54"/>
        <v>7.3</v>
      </c>
      <c r="Y245">
        <f t="shared" si="53"/>
        <v>7300</v>
      </c>
      <c r="Z245">
        <f t="shared" si="55"/>
        <v>45844</v>
      </c>
      <c r="AA245" t="str">
        <f t="shared" si="56"/>
        <v>0.01+0.45844i</v>
      </c>
      <c r="AB245" t="str">
        <f t="shared" si="57"/>
        <v>-0.218131052918593i</v>
      </c>
      <c r="AC245" t="str">
        <f t="shared" si="58"/>
        <v>0.01-0.109065526513829i</v>
      </c>
      <c r="AD245" t="str">
        <f t="shared" si="59"/>
        <v>0.00496824659043911-0.0727775511988881i</v>
      </c>
      <c r="AE245" t="str">
        <f t="shared" si="60"/>
        <v>-0.187924831837514-0.0201760680565055i</v>
      </c>
      <c r="AF245" t="str">
        <f t="shared" si="61"/>
        <v>-18.7924831837514-2.01760680565055i</v>
      </c>
      <c r="AG245">
        <f t="shared" si="62"/>
        <v>18.9004804551045</v>
      </c>
      <c r="AH245">
        <f t="shared" si="63"/>
        <v>-3.03463989749128</v>
      </c>
      <c r="AI245">
        <f t="shared" si="64"/>
        <v>11.5500567971134</v>
      </c>
      <c r="AJ245">
        <f t="shared" si="65"/>
        <v>-175.266806213942</v>
      </c>
      <c r="AO245" t="str">
        <f t="shared" si="69"/>
        <v>0.999407888888889+0.0243333333333333i</v>
      </c>
      <c r="AP245" t="str">
        <f t="shared" si="66"/>
        <v>0.999999649196841-0.024347741365316i</v>
      </c>
      <c r="AQ245">
        <f t="shared" si="67"/>
        <v>-0.0243429403968675</v>
      </c>
      <c r="AR245">
        <f t="shared" si="68"/>
        <v>-1.39474774567902</v>
      </c>
    </row>
    <row r="246" spans="24:44">
      <c r="X246">
        <f t="shared" si="54"/>
        <v>7.4</v>
      </c>
      <c r="Y246">
        <f t="shared" si="53"/>
        <v>7400</v>
      </c>
      <c r="Z246">
        <f t="shared" si="55"/>
        <v>46472</v>
      </c>
      <c r="AA246" t="str">
        <f t="shared" si="56"/>
        <v>0.01+0.46472i</v>
      </c>
      <c r="AB246" t="str">
        <f t="shared" si="57"/>
        <v>-0.215183335987261i</v>
      </c>
      <c r="AC246" t="str">
        <f t="shared" si="58"/>
        <v>0.01-0.107591668047426i</v>
      </c>
      <c r="AD246" t="str">
        <f t="shared" si="59"/>
        <v>0.00495396068894275-0.0717978600942351i</v>
      </c>
      <c r="AE246" t="str">
        <f t="shared" si="60"/>
        <v>-0.181984525227-0.0195340230179547i</v>
      </c>
      <c r="AF246" t="str">
        <f t="shared" si="61"/>
        <v>-18.1984525227-1.95340230179547i</v>
      </c>
      <c r="AG246">
        <f t="shared" si="62"/>
        <v>18.3029903232676</v>
      </c>
      <c r="AH246">
        <f t="shared" si="63"/>
        <v>-3.03466314390257</v>
      </c>
      <c r="AI246">
        <f t="shared" si="64"/>
        <v>11.2710409153198</v>
      </c>
      <c r="AJ246">
        <f t="shared" si="65"/>
        <v>-175.287259663462</v>
      </c>
      <c r="AO246" t="str">
        <f t="shared" si="69"/>
        <v>0.999391555555556+0.0246666666666667i</v>
      </c>
      <c r="AP246" t="str">
        <f t="shared" si="66"/>
        <v>0.999999629570109-0.0246816749574034i</v>
      </c>
      <c r="AQ246">
        <f t="shared" si="67"/>
        <v>-0.0246766740230792</v>
      </c>
      <c r="AR246">
        <f t="shared" si="68"/>
        <v>-1.41386927394255</v>
      </c>
    </row>
    <row r="247" spans="24:44">
      <c r="X247">
        <f t="shared" si="54"/>
        <v>7.5</v>
      </c>
      <c r="Y247">
        <f t="shared" si="53"/>
        <v>7500</v>
      </c>
      <c r="Z247">
        <f t="shared" si="55"/>
        <v>47100</v>
      </c>
      <c r="AA247" t="str">
        <f t="shared" si="56"/>
        <v>0.01+0.471i</v>
      </c>
      <c r="AB247" t="str">
        <f t="shared" si="57"/>
        <v>-0.212314224840764i</v>
      </c>
      <c r="AC247" t="str">
        <f t="shared" si="58"/>
        <v>0.01-0.106157112473461i</v>
      </c>
      <c r="AD247" t="str">
        <f t="shared" si="59"/>
        <v>0.0049402362822742-0.0708443394157301i</v>
      </c>
      <c r="AE247" t="str">
        <f t="shared" si="60"/>
        <v>-0.176335201365528-0.0189294482164707i</v>
      </c>
      <c r="AF247" t="str">
        <f t="shared" si="61"/>
        <v>-17.6335201365528-1.89294482164707i</v>
      </c>
      <c r="AG247">
        <f t="shared" si="62"/>
        <v>17.7348321814449</v>
      </c>
      <c r="AH247">
        <f t="shared" si="63"/>
        <v>-3.0346529540177</v>
      </c>
      <c r="AI247">
        <f t="shared" si="64"/>
        <v>10.9971415782719</v>
      </c>
      <c r="AJ247">
        <f t="shared" si="65"/>
        <v>-175.305797982841</v>
      </c>
      <c r="AO247" t="str">
        <f t="shared" si="69"/>
        <v>0.999375+0.025i</v>
      </c>
      <c r="AP247" t="str">
        <f t="shared" si="66"/>
        <v>0.999999609130859-0.0250156249938927i</v>
      </c>
      <c r="AQ247">
        <f t="shared" si="67"/>
        <v>-0.0250104186189189</v>
      </c>
      <c r="AR247">
        <f t="shared" si="68"/>
        <v>-1.43299143071947</v>
      </c>
    </row>
    <row r="248" spans="24:44">
      <c r="X248">
        <f t="shared" si="54"/>
        <v>7.6</v>
      </c>
      <c r="Y248">
        <f t="shared" ref="Y248:Y272" si="70">Y247+100</f>
        <v>7600</v>
      </c>
      <c r="Z248">
        <f t="shared" si="55"/>
        <v>47728</v>
      </c>
      <c r="AA248" t="str">
        <f t="shared" si="56"/>
        <v>0.01+0.47728i</v>
      </c>
      <c r="AB248" t="str">
        <f t="shared" si="57"/>
        <v>-0.209520616619175i</v>
      </c>
      <c r="AC248" t="str">
        <f t="shared" si="58"/>
        <v>0.01-0.104760308361968i</v>
      </c>
      <c r="AD248" t="str">
        <f t="shared" si="59"/>
        <v>0.00492704393511769-0.069915956318097i</v>
      </c>
      <c r="AE248" t="str">
        <f t="shared" si="60"/>
        <v>-0.170957419540636-0.0183593347612072i</v>
      </c>
      <c r="AF248" t="str">
        <f t="shared" si="61"/>
        <v>-17.0957419540636-1.83593347612072i</v>
      </c>
      <c r="AG248">
        <f t="shared" si="62"/>
        <v>17.1940409644932</v>
      </c>
      <c r="AH248">
        <f t="shared" si="63"/>
        <v>-3.03461139177787</v>
      </c>
      <c r="AI248">
        <f t="shared" si="64"/>
        <v>10.7281590553248</v>
      </c>
      <c r="AJ248">
        <f t="shared" si="65"/>
        <v>-175.322539435707</v>
      </c>
      <c r="AO248" t="str">
        <f t="shared" si="69"/>
        <v>0.999358222222222+0.0253333333333333i</v>
      </c>
      <c r="AP248" t="str">
        <f t="shared" si="66"/>
        <v>0.99999958785695-0.0253495916970029i</v>
      </c>
      <c r="AQ248">
        <f t="shared" si="67"/>
        <v>-0.0253441743328081</v>
      </c>
      <c r="AR248">
        <f t="shared" si="68"/>
        <v>-1.45211422451369</v>
      </c>
    </row>
    <row r="249" spans="24:44">
      <c r="X249">
        <f t="shared" si="54"/>
        <v>7.7</v>
      </c>
      <c r="Y249">
        <f t="shared" si="70"/>
        <v>7700</v>
      </c>
      <c r="Z249">
        <f t="shared" si="55"/>
        <v>48356</v>
      </c>
      <c r="AA249" t="str">
        <f t="shared" si="56"/>
        <v>0.01+0.48356i</v>
      </c>
      <c r="AB249" t="str">
        <f t="shared" si="57"/>
        <v>-0.206799569650095i</v>
      </c>
      <c r="AC249" t="str">
        <f t="shared" si="58"/>
        <v>0.01-0.103399784876747i</v>
      </c>
      <c r="AD249" t="str">
        <f t="shared" si="59"/>
        <v>0.00491435611088151-0.0690117315971765i</v>
      </c>
      <c r="AE249" t="str">
        <f t="shared" si="60"/>
        <v>-0.165833386533973-0.0178209749161078i</v>
      </c>
      <c r="AF249" t="str">
        <f t="shared" si="61"/>
        <v>-16.5833386533973-1.78209749161078i</v>
      </c>
      <c r="AG249">
        <f t="shared" si="62"/>
        <v>16.6788186740808</v>
      </c>
      <c r="AH249">
        <f t="shared" si="63"/>
        <v>-3.03454035287207</v>
      </c>
      <c r="AI249">
        <f t="shared" si="64"/>
        <v>10.4639056576635</v>
      </c>
      <c r="AJ249">
        <f t="shared" si="65"/>
        <v>-175.337592645539</v>
      </c>
      <c r="AO249" t="str">
        <f t="shared" si="69"/>
        <v>0.999341222222222+0.0256666666666667i</v>
      </c>
      <c r="AP249" t="str">
        <f t="shared" si="66"/>
        <v>0.999999565725938-0.0256835752889534i</v>
      </c>
      <c r="AQ249">
        <f t="shared" si="67"/>
        <v>-0.0256779413131763</v>
      </c>
      <c r="AR249">
        <f t="shared" si="68"/>
        <v>-1.47123766382962</v>
      </c>
    </row>
    <row r="250" spans="24:44">
      <c r="X250">
        <f t="shared" si="54"/>
        <v>7.8</v>
      </c>
      <c r="Y250">
        <f t="shared" si="70"/>
        <v>7800</v>
      </c>
      <c r="Z250">
        <f t="shared" si="55"/>
        <v>48984</v>
      </c>
      <c r="AA250" t="str">
        <f t="shared" si="56"/>
        <v>0.01+0.48984i</v>
      </c>
      <c r="AB250" t="str">
        <f t="shared" si="57"/>
        <v>-0.20414829311612i</v>
      </c>
      <c r="AC250" t="str">
        <f t="shared" si="58"/>
        <v>0.01-0.102074146609097i</v>
      </c>
      <c r="AD250" t="str">
        <f t="shared" si="59"/>
        <v>0.0049021470266033-0.0681307362523824i</v>
      </c>
      <c r="AE250" t="str">
        <f t="shared" si="60"/>
        <v>-0.160946787787401-0.0173119263655538i</v>
      </c>
      <c r="AF250" t="str">
        <f t="shared" si="61"/>
        <v>-16.0946787787401-1.73119263655538i</v>
      </c>
      <c r="AG250">
        <f t="shared" si="62"/>
        <v>16.1875171949157</v>
      </c>
      <c r="AH250">
        <f t="shared" si="63"/>
        <v>-3.03444158173838</v>
      </c>
      <c r="AI250">
        <f t="shared" si="64"/>
        <v>10.2042047682301</v>
      </c>
      <c r="AJ250">
        <f t="shared" si="65"/>
        <v>-175.351057569783</v>
      </c>
      <c r="AO250" t="str">
        <f t="shared" si="69"/>
        <v>0.999324+0.026i</v>
      </c>
      <c r="AP250" t="str">
        <f t="shared" si="66"/>
        <v>0.999999542715084-0.0260175759919628i</v>
      </c>
      <c r="AQ250">
        <f t="shared" si="67"/>
        <v>-0.02601171970846</v>
      </c>
      <c r="AR250">
        <f t="shared" si="68"/>
        <v>-1.49036175717202</v>
      </c>
    </row>
    <row r="251" spans="24:44">
      <c r="X251">
        <f t="shared" si="54"/>
        <v>7.9</v>
      </c>
      <c r="Y251">
        <f t="shared" si="70"/>
        <v>7900</v>
      </c>
      <c r="Z251">
        <f t="shared" si="55"/>
        <v>49612</v>
      </c>
      <c r="AA251" t="str">
        <f t="shared" si="56"/>
        <v>0.01+0.49612i</v>
      </c>
      <c r="AB251" t="str">
        <f t="shared" si="57"/>
        <v>-0.201564137507055i</v>
      </c>
      <c r="AC251" t="str">
        <f t="shared" si="58"/>
        <v>0.01-0.100782068803918i</v>
      </c>
      <c r="AD251" t="str">
        <f t="shared" si="59"/>
        <v>0.00489039252062802-0.0672720883101446i</v>
      </c>
      <c r="AE251" t="str">
        <f t="shared" si="60"/>
        <v>-0.156282638797533-0.0168299813517631i</v>
      </c>
      <c r="AF251" t="str">
        <f t="shared" si="61"/>
        <v>-15.6282638797533-1.68299813517631i</v>
      </c>
      <c r="AG251">
        <f t="shared" si="62"/>
        <v>15.7186231781988</v>
      </c>
      <c r="AH251">
        <f t="shared" si="63"/>
        <v>-3.03431668653561</v>
      </c>
      <c r="AI251">
        <f t="shared" si="64"/>
        <v>9.94888996834278</v>
      </c>
      <c r="AJ251">
        <f t="shared" si="65"/>
        <v>-175.363026357657</v>
      </c>
      <c r="AO251" t="str">
        <f t="shared" si="69"/>
        <v>0.999306555555556+0.0263333333333333i</v>
      </c>
      <c r="AP251" t="str">
        <f t="shared" si="66"/>
        <v>0.999999518801349-0.02635159402825i</v>
      </c>
      <c r="AQ251">
        <f t="shared" si="67"/>
        <v>-0.0263455096671034</v>
      </c>
      <c r="AR251">
        <f t="shared" si="68"/>
        <v>-1.50948651304614</v>
      </c>
    </row>
    <row r="252" spans="24:44">
      <c r="X252">
        <f t="shared" si="54"/>
        <v>8</v>
      </c>
      <c r="Y252">
        <f t="shared" si="70"/>
        <v>8000</v>
      </c>
      <c r="Z252">
        <f t="shared" si="55"/>
        <v>50240</v>
      </c>
      <c r="AA252" t="str">
        <f t="shared" si="56"/>
        <v>0.01+0.5024i</v>
      </c>
      <c r="AB252" t="str">
        <f t="shared" si="57"/>
        <v>-0.199044585788217i</v>
      </c>
      <c r="AC252" t="str">
        <f t="shared" si="58"/>
        <v>0.01-0.0995222929438694i</v>
      </c>
      <c r="AD252" t="str">
        <f t="shared" si="59"/>
        <v>0.00487906993178917-0.0664349498855258i</v>
      </c>
      <c r="AE252" t="str">
        <f t="shared" si="60"/>
        <v>-0.151827153974876-0.0163731399373679i</v>
      </c>
      <c r="AF252" t="str">
        <f t="shared" si="61"/>
        <v>-15.1827153974876-1.63731399373679i</v>
      </c>
      <c r="AG252">
        <f t="shared" si="62"/>
        <v>15.2707447085986</v>
      </c>
      <c r="AH252">
        <f t="shared" si="63"/>
        <v>-3.03416715236284</v>
      </c>
      <c r="AI252">
        <f t="shared" si="64"/>
        <v>9.69780424962574</v>
      </c>
      <c r="AJ252">
        <f t="shared" si="65"/>
        <v>-175.373584107576</v>
      </c>
      <c r="AO252" t="str">
        <f t="shared" si="69"/>
        <v>0.999288888888889+0.0266666666666667i</v>
      </c>
      <c r="AP252" t="str">
        <f t="shared" si="66"/>
        <v>0.999999493961394-0.0266856296200337i</v>
      </c>
      <c r="AQ252">
        <f t="shared" si="67"/>
        <v>-0.0266793113375587</v>
      </c>
      <c r="AR252">
        <f t="shared" si="68"/>
        <v>-1.52861193995764</v>
      </c>
    </row>
    <row r="253" spans="24:44">
      <c r="X253">
        <f t="shared" si="54"/>
        <v>8.1</v>
      </c>
      <c r="Y253">
        <f t="shared" si="70"/>
        <v>8100</v>
      </c>
      <c r="Z253">
        <f t="shared" si="55"/>
        <v>50868</v>
      </c>
      <c r="AA253" t="str">
        <f t="shared" si="56"/>
        <v>0.01+0.50868i</v>
      </c>
      <c r="AB253" t="str">
        <f t="shared" si="57"/>
        <v>-0.19658724522293i</v>
      </c>
      <c r="AC253" t="str">
        <f t="shared" si="58"/>
        <v>0.01-0.0982936226606118i</v>
      </c>
      <c r="AD253" t="str">
        <f t="shared" si="59"/>
        <v>0.00486815798896547-0.0656185244614227i</v>
      </c>
      <c r="AE253" t="str">
        <f t="shared" si="60"/>
        <v>-0.147567630626257-0.0159395867731205i</v>
      </c>
      <c r="AF253" t="str">
        <f t="shared" si="61"/>
        <v>-14.7567630626257-1.59395867731205i</v>
      </c>
      <c r="AG253">
        <f t="shared" si="62"/>
        <v>14.8425995146218</v>
      </c>
      <c r="AH253">
        <f t="shared" si="63"/>
        <v>-3.03399435296203</v>
      </c>
      <c r="AI253">
        <f t="shared" si="64"/>
        <v>9.45079930139617</v>
      </c>
      <c r="AJ253">
        <f t="shared" si="65"/>
        <v>-175.382809537662</v>
      </c>
      <c r="AO253" t="str">
        <f t="shared" si="69"/>
        <v>0.999271+0.027i</v>
      </c>
      <c r="AP253" t="str">
        <f t="shared" si="66"/>
        <v>0.99999946817158-0.027019682989532i</v>
      </c>
      <c r="AQ253">
        <f t="shared" si="67"/>
        <v>-0.0270131248682853</v>
      </c>
      <c r="AR253">
        <f t="shared" si="68"/>
        <v>-1.54773804641264</v>
      </c>
    </row>
    <row r="254" spans="24:44">
      <c r="X254">
        <f t="shared" si="54"/>
        <v>8.2</v>
      </c>
      <c r="Y254">
        <f t="shared" si="70"/>
        <v>8200</v>
      </c>
      <c r="Z254">
        <f t="shared" si="55"/>
        <v>51496</v>
      </c>
      <c r="AA254" t="str">
        <f t="shared" si="56"/>
        <v>0.01+0.51496i</v>
      </c>
      <c r="AB254" t="str">
        <f t="shared" si="57"/>
        <v>-0.194189839793382i</v>
      </c>
      <c r="AC254" t="str">
        <f t="shared" si="58"/>
        <v>0.01-0.0970949199452385i</v>
      </c>
      <c r="AD254" t="str">
        <f t="shared" si="59"/>
        <v>0.00485763671000548-0.0648220543667912i</v>
      </c>
      <c r="AE254" t="str">
        <f t="shared" si="60"/>
        <v>-0.143492346070564-0.015527670853778i</v>
      </c>
      <c r="AF254" t="str">
        <f t="shared" si="61"/>
        <v>-14.3492346070564-1.5527670853778i</v>
      </c>
      <c r="AG254">
        <f t="shared" si="62"/>
        <v>14.4330045184562</v>
      </c>
      <c r="AH254">
        <f t="shared" si="63"/>
        <v>-3.03379956110333</v>
      </c>
      <c r="AI254">
        <f t="shared" si="64"/>
        <v>9.2077348649652</v>
      </c>
      <c r="AJ254">
        <f t="shared" si="65"/>
        <v>-175.39077558078</v>
      </c>
      <c r="AO254" t="str">
        <f t="shared" si="69"/>
        <v>0.999252888888889+0.0273333333333333i</v>
      </c>
      <c r="AP254" t="str">
        <f t="shared" si="66"/>
        <v>0.999999441407969-0.0273537543589633i</v>
      </c>
      <c r="AQ254">
        <f t="shared" si="67"/>
        <v>-0.0273469504077511</v>
      </c>
      <c r="AR254">
        <f t="shared" si="68"/>
        <v>-1.56686484091771</v>
      </c>
    </row>
    <row r="255" spans="24:44">
      <c r="X255">
        <f t="shared" si="54"/>
        <v>8.3</v>
      </c>
      <c r="Y255">
        <f t="shared" si="70"/>
        <v>8300</v>
      </c>
      <c r="Z255">
        <f t="shared" si="55"/>
        <v>52124</v>
      </c>
      <c r="AA255" t="str">
        <f t="shared" si="56"/>
        <v>0.01+0.52124i</v>
      </c>
      <c r="AB255" t="str">
        <f t="shared" si="57"/>
        <v>-0.191850203169365i</v>
      </c>
      <c r="AC255" t="str">
        <f t="shared" si="58"/>
        <v>0.01-0.0959251016326452i</v>
      </c>
      <c r="AD255" t="str">
        <f t="shared" si="59"/>
        <v>0.00484748730912471-0.0640448184371142i</v>
      </c>
      <c r="AE255" t="str">
        <f t="shared" si="60"/>
        <v>-0.139590466191021-0.0151358878296027i</v>
      </c>
      <c r="AF255" t="str">
        <f t="shared" si="61"/>
        <v>-13.9590466191021-1.51358878296027i</v>
      </c>
      <c r="AG255">
        <f t="shared" si="62"/>
        <v>14.0408665515405</v>
      </c>
      <c r="AH255">
        <f t="shared" si="63"/>
        <v>-3.03358395782341</v>
      </c>
      <c r="AI255">
        <f t="shared" si="64"/>
        <v>8.96847814741598</v>
      </c>
      <c r="AJ255">
        <f t="shared" si="65"/>
        <v>-175.397549913854</v>
      </c>
      <c r="AO255" t="str">
        <f t="shared" si="69"/>
        <v>0.999234555555556+0.0276666666666667i</v>
      </c>
      <c r="AP255" t="str">
        <f t="shared" si="66"/>
        <v>0.999999413646324-0.0276878439505456i</v>
      </c>
      <c r="AQ255">
        <f t="shared" si="67"/>
        <v>-0.0276807881044317</v>
      </c>
      <c r="AR255">
        <f t="shared" si="68"/>
        <v>-1.58599233197987</v>
      </c>
    </row>
    <row r="256" spans="24:44">
      <c r="X256">
        <f t="shared" si="54"/>
        <v>8.4</v>
      </c>
      <c r="Y256">
        <f t="shared" si="70"/>
        <v>8400</v>
      </c>
      <c r="Z256">
        <f t="shared" si="55"/>
        <v>52752</v>
      </c>
      <c r="AA256" t="str">
        <f t="shared" si="56"/>
        <v>0.01+0.52752i</v>
      </c>
      <c r="AB256" t="str">
        <f t="shared" si="57"/>
        <v>-0.189566272179254i</v>
      </c>
      <c r="AC256" t="str">
        <f t="shared" si="58"/>
        <v>0.01-0.0947831361370185i</v>
      </c>
      <c r="AD256" t="str">
        <f t="shared" si="59"/>
        <v>0.00483769211197188-0.0632861298419313i</v>
      </c>
      <c r="AE256" t="str">
        <f t="shared" si="60"/>
        <v>-0.135851963972736-0.0147628645102359i</v>
      </c>
      <c r="AF256" t="str">
        <f t="shared" si="61"/>
        <v>-13.5851963972736-1.47628645102359i</v>
      </c>
      <c r="AG256">
        <f t="shared" si="62"/>
        <v>13.6651740873643</v>
      </c>
      <c r="AH256">
        <f t="shared" si="63"/>
        <v>-3.03334864066209</v>
      </c>
      <c r="AI256">
        <f t="shared" si="64"/>
        <v>8.73290328837217</v>
      </c>
      <c r="AJ256">
        <f t="shared" si="65"/>
        <v>-175.40319542979</v>
      </c>
      <c r="AO256" t="str">
        <f t="shared" si="69"/>
        <v>0.999216+0.028i</v>
      </c>
      <c r="AP256" t="str">
        <f t="shared" si="66"/>
        <v>0.99999938486211-0.0280219519864965i</v>
      </c>
      <c r="AQ256">
        <f t="shared" si="67"/>
        <v>-0.0280146381068104</v>
      </c>
      <c r="AR256">
        <f t="shared" si="68"/>
        <v>-1.6051205281066</v>
      </c>
    </row>
    <row r="257" spans="24:44">
      <c r="X257">
        <f t="shared" si="54"/>
        <v>8.5</v>
      </c>
      <c r="Y257">
        <f t="shared" si="70"/>
        <v>8500</v>
      </c>
      <c r="Z257">
        <f t="shared" si="55"/>
        <v>53380</v>
      </c>
      <c r="AA257" t="str">
        <f t="shared" si="56"/>
        <v>0.01+0.5338i</v>
      </c>
      <c r="AB257" t="str">
        <f t="shared" si="57"/>
        <v>-0.187336080741851i</v>
      </c>
      <c r="AC257" t="str">
        <f t="shared" si="58"/>
        <v>0.01-0.0936680404177595i</v>
      </c>
      <c r="AD257" t="str">
        <f t="shared" si="59"/>
        <v>0.00482823447764767-0.0625453340656748i</v>
      </c>
      <c r="AE257" t="str">
        <f t="shared" si="60"/>
        <v>-0.13226754678058-0.0144073452548893i</v>
      </c>
      <c r="AF257" t="str">
        <f t="shared" si="61"/>
        <v>-13.226754678058-1.44073452548893i</v>
      </c>
      <c r="AG257">
        <f t="shared" si="62"/>
        <v>13.3049898642</v>
      </c>
      <c r="AH257">
        <f t="shared" si="63"/>
        <v>-3.03309463102221</v>
      </c>
      <c r="AI257">
        <f t="shared" si="64"/>
        <v>8.50089087408124</v>
      </c>
      <c r="AJ257">
        <f t="shared" si="65"/>
        <v>-175.407770659168</v>
      </c>
      <c r="AO257" t="str">
        <f t="shared" si="69"/>
        <v>0.999197222222222+0.0283333333333333i</v>
      </c>
      <c r="AP257" t="str">
        <f t="shared" si="66"/>
        <v>0.999999355030488-0.0283560786890336i</v>
      </c>
      <c r="AQ257">
        <f t="shared" si="67"/>
        <v>-0.0283485005633791</v>
      </c>
      <c r="AR257">
        <f t="shared" si="68"/>
        <v>-1.62424943780586</v>
      </c>
    </row>
    <row r="258" spans="24:44">
      <c r="X258">
        <f t="shared" si="54"/>
        <v>8.6</v>
      </c>
      <c r="Y258">
        <f t="shared" si="70"/>
        <v>8600</v>
      </c>
      <c r="Z258">
        <f t="shared" si="55"/>
        <v>54008</v>
      </c>
      <c r="AA258" t="str">
        <f t="shared" si="56"/>
        <v>0.01+0.54008i</v>
      </c>
      <c r="AB258" t="str">
        <f t="shared" si="57"/>
        <v>-0.185157754221597i</v>
      </c>
      <c r="AC258" t="str">
        <f t="shared" si="58"/>
        <v>0.01-0.0925788771570878i</v>
      </c>
      <c r="AD258" t="str">
        <f t="shared" si="59"/>
        <v>0.00481909872703246-0.0618218070293382i</v>
      </c>
      <c r="AE258" t="str">
        <f t="shared" si="60"/>
        <v>-0.1288285913064-0.0140681799901319i</v>
      </c>
      <c r="AF258" t="str">
        <f t="shared" si="61"/>
        <v>-12.88285913064-1.40681799901319i</v>
      </c>
      <c r="AG258">
        <f t="shared" si="62"/>
        <v>12.9594442883274</v>
      </c>
      <c r="AH258">
        <f t="shared" si="63"/>
        <v>-3.03282288075994</v>
      </c>
      <c r="AI258">
        <f t="shared" si="64"/>
        <v>8.27232749383633</v>
      </c>
      <c r="AJ258">
        <f t="shared" si="65"/>
        <v>-175.411330147839</v>
      </c>
      <c r="AO258" t="str">
        <f t="shared" si="69"/>
        <v>0.999178222222222+0.0286666666666667i</v>
      </c>
      <c r="AP258" t="str">
        <f t="shared" si="66"/>
        <v>0.999999324126323-0.0286902242803744i</v>
      </c>
      <c r="AQ258">
        <f t="shared" si="67"/>
        <v>-0.0286823756226382</v>
      </c>
      <c r="AR258">
        <f t="shared" si="68"/>
        <v>-1.64337906958608</v>
      </c>
    </row>
    <row r="259" spans="24:44">
      <c r="X259">
        <f t="shared" ref="X259:X322" si="71">Y259/1000</f>
        <v>8.7</v>
      </c>
      <c r="Y259">
        <f t="shared" si="70"/>
        <v>8700</v>
      </c>
      <c r="Z259">
        <f t="shared" ref="Z259:Z322" si="72">6.28*Y259</f>
        <v>54636</v>
      </c>
      <c r="AA259" t="str">
        <f t="shared" ref="AA259:AA322" si="73">COMPLEX(Q$11,Q$3*Z259)</f>
        <v>0.01+0.54636i</v>
      </c>
      <c r="AB259" t="str">
        <f t="shared" ref="AB259:AB322" si="74">COMPLEX(Q$8,-1/(Q$6*Z259))</f>
        <v>-0.183029504173073i</v>
      </c>
      <c r="AC259" t="str">
        <f t="shared" ref="AC259:AC322" si="75">COMPLEX(Q$9,-1/(Q$7*Z259))</f>
        <v>0.01-0.0915147521322937i</v>
      </c>
      <c r="AD259" t="str">
        <f t="shared" ref="AD259:AD322" si="76">IMDIV(1,IMSUM(IMDIV(1,AB259),IMDIV(1,AC259),1/Q$5))</f>
        <v>0.00481027007684719-0.0611149533416516i</v>
      </c>
      <c r="AE259" t="str">
        <f t="shared" ref="AE259:AE322" si="77">IMDIV(AD259,IMSUM(AA259,AD259))</f>
        <v>-0.125527085261665-0.0137443136358848i</v>
      </c>
      <c r="AF259" t="str">
        <f t="shared" ref="AF259:AF322" si="78">IMPRODUCT(U$1,AE259)</f>
        <v>-12.5527085261665-1.37443136358848i</v>
      </c>
      <c r="AG259">
        <f t="shared" ref="AG259:AG322" si="79">IMABS(AF259)</f>
        <v>12.6277295233985</v>
      </c>
      <c r="AH259">
        <f t="shared" ref="AH259:AH322" si="80">IMARGUMENT(AF259)</f>
        <v>-3.03253427809801</v>
      </c>
      <c r="AI259">
        <f t="shared" ref="AI259:AI322" si="81">20*LOG(AG259)+D$26+D$27</f>
        <v>8.04710533436116</v>
      </c>
      <c r="AJ259">
        <f t="shared" ref="AJ259:AJ322" si="82">DEGREES(AH259)+AR259</f>
        <v>-175.413924795724</v>
      </c>
      <c r="AO259" t="str">
        <f t="shared" si="69"/>
        <v>0.999159+0.029i</v>
      </c>
      <c r="AP259" t="str">
        <f t="shared" ref="AP259:AP322" si="83">IMDIV(1,AO259)</f>
        <v>0.999999292124177-0.0290243889827356i</v>
      </c>
      <c r="AQ259">
        <f t="shared" ref="AQ259:AQ322" si="84">IMARGUMENT(AP259)</f>
        <v>-0.0290162634330956</v>
      </c>
      <c r="AR259">
        <f t="shared" ref="AR259:AR322" si="85">DEGREES(AQ259)</f>
        <v>-1.66250943195616</v>
      </c>
    </row>
    <row r="260" spans="24:44">
      <c r="X260">
        <f t="shared" si="71"/>
        <v>8.8</v>
      </c>
      <c r="Y260">
        <f t="shared" si="70"/>
        <v>8800</v>
      </c>
      <c r="Z260">
        <f t="shared" si="72"/>
        <v>55264</v>
      </c>
      <c r="AA260" t="str">
        <f t="shared" si="73"/>
        <v>0.01+0.55264i</v>
      </c>
      <c r="AB260" t="str">
        <f t="shared" si="74"/>
        <v>-0.180949623443833i</v>
      </c>
      <c r="AC260" t="str">
        <f t="shared" si="75"/>
        <v>0.01-0.090474811767154i</v>
      </c>
      <c r="AD260" t="str">
        <f t="shared" si="76"/>
        <v>0.00480173457892874-0.0604242046694637i</v>
      </c>
      <c r="AE260" t="str">
        <f t="shared" si="77"/>
        <v>-0.122355575016433-0.0134347767530164i</v>
      </c>
      <c r="AF260" t="str">
        <f t="shared" si="78"/>
        <v>-12.2355575016433-1.34347767530164i</v>
      </c>
      <c r="AG260">
        <f t="shared" si="79"/>
        <v>12.3090941843847</v>
      </c>
      <c r="AH260">
        <f t="shared" si="80"/>
        <v>-3.03222965294198</v>
      </c>
      <c r="AI260">
        <f t="shared" si="81"/>
        <v>7.82512180830298</v>
      </c>
      <c r="AJ260">
        <f t="shared" si="82"/>
        <v>-175.415602161419</v>
      </c>
      <c r="AO260" t="str">
        <f t="shared" si="69"/>
        <v>0.999139555555556+0.0293333333333333i</v>
      </c>
      <c r="AP260" t="str">
        <f t="shared" si="83"/>
        <v>0.999999258998316-0.0293585730183343i</v>
      </c>
      <c r="AQ260">
        <f t="shared" si="84"/>
        <v>-0.0293501641432685</v>
      </c>
      <c r="AR260">
        <f t="shared" si="85"/>
        <v>-1.68164053342549</v>
      </c>
    </row>
    <row r="261" spans="24:44">
      <c r="X261">
        <f t="shared" si="71"/>
        <v>8.9</v>
      </c>
      <c r="Y261">
        <f t="shared" si="70"/>
        <v>8900</v>
      </c>
      <c r="Z261">
        <f t="shared" si="72"/>
        <v>55892</v>
      </c>
      <c r="AA261" t="str">
        <f t="shared" si="73"/>
        <v>0.01+0.55892i</v>
      </c>
      <c r="AB261" t="str">
        <f t="shared" si="74"/>
        <v>-0.178916481607386i</v>
      </c>
      <c r="AC261" t="str">
        <f t="shared" si="75"/>
        <v>0.01-0.089458240848422i</v>
      </c>
      <c r="AD261" t="str">
        <f t="shared" si="76"/>
        <v>0.0047934790642532-0.0597490182179537i</v>
      </c>
      <c r="AE261" t="str">
        <f t="shared" si="77"/>
        <v>-0.119307118491671-0.0131386772533579i</v>
      </c>
      <c r="AF261" t="str">
        <f t="shared" si="78"/>
        <v>-11.9307118491671-1.31386772533579i</v>
      </c>
      <c r="AG261">
        <f t="shared" si="79"/>
        <v>12.0028385654201</v>
      </c>
      <c r="AH261">
        <f t="shared" si="80"/>
        <v>-3.03190978166884</v>
      </c>
      <c r="AI261">
        <f t="shared" si="81"/>
        <v>7.60627921342706</v>
      </c>
      <c r="AJ261">
        <f t="shared" si="82"/>
        <v>-175.416406736559</v>
      </c>
      <c r="AO261" t="str">
        <f t="shared" si="69"/>
        <v>0.999119888888889+0.0296666666666667i</v>
      </c>
      <c r="AP261" t="str">
        <f t="shared" si="83"/>
        <v>0.999999224722702-0.0296927766093872i</v>
      </c>
      <c r="AQ261">
        <f t="shared" si="84"/>
        <v>-0.0296840779016825</v>
      </c>
      <c r="AR261">
        <f t="shared" si="85"/>
        <v>-1.70077238250396</v>
      </c>
    </row>
    <row r="262" spans="24:44">
      <c r="X262">
        <f t="shared" si="71"/>
        <v>9</v>
      </c>
      <c r="Y262">
        <f t="shared" si="70"/>
        <v>9000</v>
      </c>
      <c r="Z262">
        <f t="shared" si="72"/>
        <v>56520</v>
      </c>
      <c r="AA262" t="str">
        <f t="shared" si="73"/>
        <v>0.01+0.5652i</v>
      </c>
      <c r="AB262" t="str">
        <f t="shared" si="74"/>
        <v>-0.176928520700637i</v>
      </c>
      <c r="AC262" t="str">
        <f t="shared" si="75"/>
        <v>0.01-0.0884642603945506i</v>
      </c>
      <c r="AD262" t="str">
        <f t="shared" si="76"/>
        <v>0.00478549109128917-0.0590888753121432i</v>
      </c>
      <c r="AE262" t="str">
        <f t="shared" si="77"/>
        <v>-0.116375242702596-0.0128551930359714i</v>
      </c>
      <c r="AF262" t="str">
        <f t="shared" si="78"/>
        <v>-11.6375242702596-1.28551930359714i</v>
      </c>
      <c r="AG262">
        <f t="shared" si="79"/>
        <v>11.7083103401303</v>
      </c>
      <c r="AH262">
        <f t="shared" si="80"/>
        <v>-3.0315753914482</v>
      </c>
      <c r="AI262">
        <f t="shared" si="81"/>
        <v>7.39048441950183</v>
      </c>
      <c r="AJ262">
        <f t="shared" si="82"/>
        <v>-175.416380193404</v>
      </c>
      <c r="AO262" t="str">
        <f t="shared" si="69"/>
        <v>0.9991+0.03i</v>
      </c>
      <c r="AP262" t="str">
        <f t="shared" si="83"/>
        <v>0.999999189271001-0.0300269999781103i</v>
      </c>
      <c r="AQ262">
        <f t="shared" si="84"/>
        <v>-0.0300180048568713</v>
      </c>
      <c r="AR262">
        <f t="shared" si="85"/>
        <v>-1.71990498770193</v>
      </c>
    </row>
    <row r="263" spans="24:44">
      <c r="X263">
        <f t="shared" si="71"/>
        <v>9.1</v>
      </c>
      <c r="Y263">
        <f t="shared" si="70"/>
        <v>9100</v>
      </c>
      <c r="Z263">
        <f t="shared" si="72"/>
        <v>57148</v>
      </c>
      <c r="AA263" t="str">
        <f t="shared" si="73"/>
        <v>0.01+0.57148i</v>
      </c>
      <c r="AB263" t="str">
        <f t="shared" si="74"/>
        <v>-0.174984251242388i</v>
      </c>
      <c r="AC263" t="str">
        <f t="shared" si="75"/>
        <v>0.01-0.0874921256649402i</v>
      </c>
      <c r="AD263" t="str">
        <f t="shared" si="76"/>
        <v>0.00477775889830026-0.0584432800719054i</v>
      </c>
      <c r="AE263" t="str">
        <f t="shared" si="77"/>
        <v>-0.1135539054281-0.012583565432864i</v>
      </c>
      <c r="AF263" t="str">
        <f t="shared" si="78"/>
        <v>-11.35539054281-1.2583565432864i</v>
      </c>
      <c r="AG263">
        <f t="shared" si="79"/>
        <v>11.4249006809587</v>
      </c>
      <c r="AH263">
        <f t="shared" si="80"/>
        <v>-3.03122716414874</v>
      </c>
      <c r="AI263">
        <f t="shared" si="81"/>
        <v>7.17764858019778</v>
      </c>
      <c r="AJ263">
        <f t="shared" si="82"/>
        <v>-175.415561608662</v>
      </c>
      <c r="AO263" t="str">
        <f t="shared" si="69"/>
        <v>0.999079888888889+0.0303333333333333i</v>
      </c>
      <c r="AP263" t="str">
        <f t="shared" si="83"/>
        <v>0.999999152616574-0.0303612433467198i</v>
      </c>
      <c r="AQ263">
        <f t="shared" si="84"/>
        <v>-0.0303519451573779</v>
      </c>
      <c r="AR263">
        <f t="shared" si="85"/>
        <v>-1.73903835753029</v>
      </c>
    </row>
    <row r="264" spans="24:44">
      <c r="X264">
        <f t="shared" si="71"/>
        <v>9.2</v>
      </c>
      <c r="Y264">
        <f t="shared" si="70"/>
        <v>9200</v>
      </c>
      <c r="Z264">
        <f t="shared" si="72"/>
        <v>57776</v>
      </c>
      <c r="AA264" t="str">
        <f t="shared" si="73"/>
        <v>0.01+0.57776i</v>
      </c>
      <c r="AB264" t="str">
        <f t="shared" si="74"/>
        <v>-0.173082248511493i</v>
      </c>
      <c r="AC264" t="str">
        <f t="shared" si="75"/>
        <v>0.01-0.0865411242990169i</v>
      </c>
      <c r="AD264" t="str">
        <f t="shared" si="76"/>
        <v>0.00477027135925735-0.0578117581733695i</v>
      </c>
      <c r="AE264" t="str">
        <f t="shared" si="77"/>
        <v>-0.110837460547887-0.0123230933636988i</v>
      </c>
      <c r="AF264" t="str">
        <f t="shared" si="78"/>
        <v>-11.0837460547887-1.23230933636988i</v>
      </c>
      <c r="AG264">
        <f t="shared" si="79"/>
        <v>11.152040750802</v>
      </c>
      <c r="AH264">
        <f t="shared" si="80"/>
        <v>-3.03086573987566</v>
      </c>
      <c r="AI264">
        <f t="shared" si="81"/>
        <v>6.96768686762679</v>
      </c>
      <c r="AJ264">
        <f t="shared" si="82"/>
        <v>-175.413987666172</v>
      </c>
      <c r="AO264" t="str">
        <f t="shared" si="69"/>
        <v>0.999059555555556+0.0306666666666667i</v>
      </c>
      <c r="AP264" t="str">
        <f t="shared" si="83"/>
        <v>0.999999114732485-0.0306955069374316i</v>
      </c>
      <c r="AQ264">
        <f t="shared" si="84"/>
        <v>-0.0306858989517543</v>
      </c>
      <c r="AR264">
        <f t="shared" si="85"/>
        <v>-1.75817250050044</v>
      </c>
    </row>
    <row r="265" spans="24:44">
      <c r="X265">
        <f t="shared" si="71"/>
        <v>9.3</v>
      </c>
      <c r="Y265">
        <f t="shared" si="70"/>
        <v>9300</v>
      </c>
      <c r="Z265">
        <f t="shared" si="72"/>
        <v>58404</v>
      </c>
      <c r="AA265" t="str">
        <f t="shared" si="73"/>
        <v>0.01+0.58404i</v>
      </c>
      <c r="AB265" t="str">
        <f t="shared" si="74"/>
        <v>-0.171221149065132i</v>
      </c>
      <c r="AC265" t="str">
        <f t="shared" si="75"/>
        <v>0.01-0.0856105745753715i</v>
      </c>
      <c r="AD265" t="str">
        <f t="shared" si="76"/>
        <v>0.004763017943051-0.057193855690217i</v>
      </c>
      <c r="AE265" t="str">
        <f t="shared" si="77"/>
        <v>-0.108220626646045-0.0120731281128912i</v>
      </c>
      <c r="AF265" t="str">
        <f t="shared" si="78"/>
        <v>-10.8220626646045-1.20731281128912i</v>
      </c>
      <c r="AG265">
        <f t="shared" si="79"/>
        <v>10.8891985261051</v>
      </c>
      <c r="AH265">
        <f t="shared" si="80"/>
        <v>-3.03049172017937</v>
      </c>
      <c r="AI265">
        <f t="shared" si="81"/>
        <v>6.76051822740472</v>
      </c>
      <c r="AJ265">
        <f t="shared" si="82"/>
        <v>-175.411692840743</v>
      </c>
      <c r="AO265" t="str">
        <f t="shared" si="69"/>
        <v>0.999039+0.031i</v>
      </c>
      <c r="AP265" t="str">
        <f t="shared" si="83"/>
        <v>0.999999075591497-0.0310297909724609i</v>
      </c>
      <c r="AQ265">
        <f t="shared" si="84"/>
        <v>-0.0310198663885606</v>
      </c>
      <c r="AR265">
        <f t="shared" si="85"/>
        <v>-1.77730742512424</v>
      </c>
    </row>
    <row r="266" spans="24:44">
      <c r="X266">
        <f t="shared" si="71"/>
        <v>9.4</v>
      </c>
      <c r="Y266">
        <f t="shared" si="70"/>
        <v>9400</v>
      </c>
      <c r="Z266">
        <f t="shared" si="72"/>
        <v>59032</v>
      </c>
      <c r="AA266" t="str">
        <f t="shared" si="73"/>
        <v>0.01+0.59032i</v>
      </c>
      <c r="AB266" t="str">
        <f t="shared" si="74"/>
        <v>-0.169399647479333i</v>
      </c>
      <c r="AC266" t="str">
        <f t="shared" si="75"/>
        <v>0.01-0.0846998237820165i</v>
      </c>
      <c r="AD266" t="str">
        <f t="shared" si="76"/>
        <v>0.00475598867572374-0.0565891380089149i</v>
      </c>
      <c r="AE266" t="str">
        <f t="shared" si="77"/>
        <v>-0.105698458529079-0.011833068654227i</v>
      </c>
      <c r="AF266" t="str">
        <f t="shared" si="78"/>
        <v>-10.5698458529079-1.1833068654227i</v>
      </c>
      <c r="AG266">
        <f t="shared" si="79"/>
        <v>10.6358759155977</v>
      </c>
      <c r="AH266">
        <f t="shared" si="80"/>
        <v>-3.03010567097063</v>
      </c>
      <c r="AI266">
        <f t="shared" si="81"/>
        <v>6.55606515234918</v>
      </c>
      <c r="AJ266">
        <f t="shared" si="82"/>
        <v>-175.408709565188</v>
      </c>
      <c r="AO266" t="str">
        <f t="shared" si="69"/>
        <v>0.999018222222222+0.0313333333333333i</v>
      </c>
      <c r="AP266" t="str">
        <f t="shared" si="83"/>
        <v>0.999999035166073-0.0313640956740231i</v>
      </c>
      <c r="AQ266">
        <f t="shared" si="84"/>
        <v>-0.0313538476163668</v>
      </c>
      <c r="AR266">
        <f t="shared" si="85"/>
        <v>-1.79644313991413</v>
      </c>
    </row>
    <row r="267" spans="24:44">
      <c r="X267">
        <f t="shared" si="71"/>
        <v>9.5</v>
      </c>
      <c r="Y267">
        <f t="shared" si="70"/>
        <v>9500</v>
      </c>
      <c r="Z267">
        <f t="shared" si="72"/>
        <v>59660</v>
      </c>
      <c r="AA267" t="str">
        <f t="shared" si="73"/>
        <v>0.01+0.5966i</v>
      </c>
      <c r="AB267" t="str">
        <f t="shared" si="74"/>
        <v>-0.16761649329534i</v>
      </c>
      <c r="AC267" t="str">
        <f t="shared" si="75"/>
        <v>0.01-0.0838082466895742i</v>
      </c>
      <c r="AD267" t="str">
        <f t="shared" si="76"/>
        <v>0.00474917410547147-0.0559971888124519i</v>
      </c>
      <c r="AE267" t="str">
        <f t="shared" si="77"/>
        <v>-0.103266321349003-0.0116023574581514i</v>
      </c>
      <c r="AF267" t="str">
        <f t="shared" si="78"/>
        <v>-10.3266321349003-1.16023574581514i</v>
      </c>
      <c r="AG267">
        <f t="shared" si="79"/>
        <v>10.3916061432015</v>
      </c>
      <c r="AH267">
        <f t="shared" si="80"/>
        <v>-3.02970812517311</v>
      </c>
      <c r="AI267">
        <f t="shared" si="81"/>
        <v>6.3542534731246</v>
      </c>
      <c r="AJ267">
        <f t="shared" si="82"/>
        <v>-175.405068382295</v>
      </c>
      <c r="AO267" t="str">
        <f t="shared" si="69"/>
        <v>0.998997222222222+0.0316666666666667i</v>
      </c>
      <c r="AP267" t="str">
        <f t="shared" si="83"/>
        <v>0.999998993428373-0.031698421264333i</v>
      </c>
      <c r="AQ267">
        <f t="shared" si="84"/>
        <v>-0.0316878427837518</v>
      </c>
      <c r="AR267">
        <f t="shared" si="85"/>
        <v>-1.81557965338306</v>
      </c>
    </row>
    <row r="268" spans="24:44">
      <c r="X268">
        <f t="shared" si="71"/>
        <v>9.6</v>
      </c>
      <c r="Y268">
        <f t="shared" si="70"/>
        <v>9600</v>
      </c>
      <c r="Z268">
        <f t="shared" si="72"/>
        <v>60288</v>
      </c>
      <c r="AA268" t="str">
        <f t="shared" si="73"/>
        <v>0.01+0.60288i</v>
      </c>
      <c r="AB268" t="str">
        <f t="shared" si="74"/>
        <v>-0.165870488156847i</v>
      </c>
      <c r="AC268" t="str">
        <f t="shared" si="75"/>
        <v>0.01-0.0829352441198912i</v>
      </c>
      <c r="AD268" t="str">
        <f t="shared" si="76"/>
        <v>0.00474256527018242-0.0554176091275735i</v>
      </c>
      <c r="AE268" t="str">
        <f t="shared" si="77"/>
        <v>-0.100919867058993-0.0113804767254041i</v>
      </c>
      <c r="AF268" t="str">
        <f t="shared" si="78"/>
        <v>-10.0919867058993-1.13804767254041i</v>
      </c>
      <c r="AG268">
        <f t="shared" si="79"/>
        <v>10.1559513674014</v>
      </c>
      <c r="AH268">
        <f t="shared" si="80"/>
        <v>-3.02929958514072</v>
      </c>
      <c r="AI268">
        <f t="shared" si="81"/>
        <v>6.1550121643244</v>
      </c>
      <c r="AJ268">
        <f t="shared" si="82"/>
        <v>-175.400798083339</v>
      </c>
      <c r="AO268" t="str">
        <f t="shared" si="69"/>
        <v>0.998976+0.032i</v>
      </c>
      <c r="AP268" t="str">
        <f t="shared" si="83"/>
        <v>0.999998950350259-0.0320327679656051i</v>
      </c>
      <c r="AQ268">
        <f t="shared" si="84"/>
        <v>-0.0320218520393034</v>
      </c>
      <c r="AR268">
        <f t="shared" si="85"/>
        <v>-1.83471697404447</v>
      </c>
    </row>
    <row r="269" spans="24:44">
      <c r="X269">
        <f t="shared" si="71"/>
        <v>9.7</v>
      </c>
      <c r="Y269">
        <f t="shared" si="70"/>
        <v>9700</v>
      </c>
      <c r="Z269">
        <f t="shared" si="72"/>
        <v>60916</v>
      </c>
      <c r="AA269" t="str">
        <f t="shared" si="73"/>
        <v>0.01+0.60916i</v>
      </c>
      <c r="AB269" t="str">
        <f t="shared" si="74"/>
        <v>-0.164160483124302i</v>
      </c>
      <c r="AC269" t="str">
        <f t="shared" si="75"/>
        <v>0.01-0.0820802416031913i</v>
      </c>
      <c r="AD269" t="str">
        <f t="shared" si="76"/>
        <v>0.00473615366730634-0.0548500164309372i</v>
      </c>
      <c r="AE269" t="str">
        <f t="shared" si="77"/>
        <v>-0.098655012961063-0.0111669449979867i</v>
      </c>
      <c r="AF269" t="str">
        <f t="shared" si="78"/>
        <v>-9.8655012961063-1.11669449979867i</v>
      </c>
      <c r="AG269">
        <f t="shared" si="79"/>
        <v>9.9285005126331</v>
      </c>
      <c r="AH269">
        <f t="shared" si="80"/>
        <v>-3.02888052486369</v>
      </c>
      <c r="AI269">
        <f t="shared" si="81"/>
        <v>5.95827316463135</v>
      </c>
      <c r="AJ269">
        <f t="shared" si="82"/>
        <v>-175.395925834471</v>
      </c>
      <c r="AO269" t="str">
        <f t="shared" si="69"/>
        <v>0.998954555555556+0.0323333333333333i</v>
      </c>
      <c r="AP269" t="str">
        <f t="shared" si="83"/>
        <v>0.999998905903292-0.0323671360000535i</v>
      </c>
      <c r="AQ269">
        <f t="shared" si="84"/>
        <v>-0.032355875531619</v>
      </c>
      <c r="AR269">
        <f t="shared" si="85"/>
        <v>-1.85385511041238</v>
      </c>
    </row>
    <row r="270" spans="24:44">
      <c r="X270">
        <f t="shared" si="71"/>
        <v>9.8</v>
      </c>
      <c r="Y270">
        <f t="shared" si="70"/>
        <v>9800</v>
      </c>
      <c r="Z270">
        <f t="shared" si="72"/>
        <v>61544</v>
      </c>
      <c r="AA270" t="str">
        <f t="shared" si="73"/>
        <v>0.01+0.61544i</v>
      </c>
      <c r="AB270" t="str">
        <f t="shared" si="74"/>
        <v>-0.162485376153646i</v>
      </c>
      <c r="AC270" t="str">
        <f t="shared" si="75"/>
        <v>0.01-0.0812426881174444i</v>
      </c>
      <c r="AD270" t="str">
        <f t="shared" si="76"/>
        <v>0.00472993122586495-0.0542940438099843i</v>
      </c>
      <c r="AE270" t="str">
        <f t="shared" si="77"/>
        <v>-0.0964679221331612-0.0109613141047134i</v>
      </c>
      <c r="AF270" t="str">
        <f t="shared" si="78"/>
        <v>-9.64679221331612-1.09613141047134i</v>
      </c>
      <c r="AG270">
        <f t="shared" si="79"/>
        <v>9.70886729108594</v>
      </c>
      <c r="AH270">
        <f t="shared" si="80"/>
        <v>-3.0284513919848</v>
      </c>
      <c r="AI270">
        <f t="shared" si="81"/>
        <v>5.76397120984151</v>
      </c>
      <c r="AJ270">
        <f t="shared" si="82"/>
        <v>-175.39047729225</v>
      </c>
      <c r="AO270" t="str">
        <f t="shared" si="69"/>
        <v>0.998932888888889+0.0326666666666667i</v>
      </c>
      <c r="AP270" t="str">
        <f t="shared" si="83"/>
        <v>0.999998860058731-0.0327015255898925i</v>
      </c>
      <c r="AQ270">
        <f t="shared" si="84"/>
        <v>-0.0326899134093059</v>
      </c>
      <c r="AR270">
        <f t="shared" si="85"/>
        <v>-1.87299407100134</v>
      </c>
    </row>
    <row r="271" spans="24:44">
      <c r="X271">
        <f t="shared" si="71"/>
        <v>9.9</v>
      </c>
      <c r="Y271">
        <f t="shared" si="70"/>
        <v>9900</v>
      </c>
      <c r="Z271">
        <f t="shared" si="72"/>
        <v>62172</v>
      </c>
      <c r="AA271" t="str">
        <f t="shared" si="73"/>
        <v>0.01+0.62172i</v>
      </c>
      <c r="AB271" t="str">
        <f t="shared" si="74"/>
        <v>-0.160844109727852i</v>
      </c>
      <c r="AC271" t="str">
        <f t="shared" si="75"/>
        <v>0.01-0.0804220549041369i</v>
      </c>
      <c r="AD271" t="str">
        <f t="shared" si="76"/>
        <v>0.00472389028043115-0.0537493391746562i</v>
      </c>
      <c r="AE271" t="str">
        <f t="shared" si="77"/>
        <v>-0.0943549855472793-0.0107631664039788i</v>
      </c>
      <c r="AF271" t="str">
        <f t="shared" si="78"/>
        <v>-9.43549855472793-1.07631664039788i</v>
      </c>
      <c r="AG271">
        <f t="shared" si="79"/>
        <v>9.49668839578672</v>
      </c>
      <c r="AH271">
        <f t="shared" si="80"/>
        <v>-3.02801260964457</v>
      </c>
      <c r="AI271">
        <f t="shared" si="81"/>
        <v>5.57204367765164</v>
      </c>
      <c r="AJ271">
        <f t="shared" si="82"/>
        <v>-175.384476709355</v>
      </c>
      <c r="AO271" t="str">
        <f t="shared" si="69"/>
        <v>0.998911+0.033i</v>
      </c>
      <c r="AP271" t="str">
        <f t="shared" si="83"/>
        <v>0.999998812787534-0.0330359369573351i</v>
      </c>
      <c r="AQ271">
        <f t="shared" si="84"/>
        <v>-0.0330239658209799</v>
      </c>
      <c r="AR271">
        <f t="shared" si="85"/>
        <v>-1.89213386432643</v>
      </c>
    </row>
    <row r="272" spans="24:44">
      <c r="X272">
        <f t="shared" si="71"/>
        <v>10</v>
      </c>
      <c r="Y272">
        <f t="shared" si="70"/>
        <v>10000</v>
      </c>
      <c r="Z272">
        <f t="shared" si="72"/>
        <v>62800</v>
      </c>
      <c r="AA272" t="str">
        <f t="shared" si="73"/>
        <v>0.01+0.628i</v>
      </c>
      <c r="AB272" t="str">
        <f t="shared" si="74"/>
        <v>-0.159235668630573i</v>
      </c>
      <c r="AC272" t="str">
        <f t="shared" si="75"/>
        <v>0.01-0.0796178343550955i</v>
      </c>
      <c r="AD272" t="str">
        <f t="shared" si="76"/>
        <v>0.00471802354691991-0.0532155645163958i</v>
      </c>
      <c r="AE272" t="str">
        <f t="shared" si="77"/>
        <v>-0.0923128057114369-0.0105721122910198i</v>
      </c>
      <c r="AF272" t="str">
        <f t="shared" si="78"/>
        <v>-9.23128057114369-1.05721122910198i</v>
      </c>
      <c r="AG272">
        <f t="shared" si="79"/>
        <v>9.29162184799372</v>
      </c>
      <c r="AH272">
        <f t="shared" si="80"/>
        <v>-3.02756457817225</v>
      </c>
      <c r="AI272">
        <f t="shared" si="81"/>
        <v>5.38243044322301</v>
      </c>
      <c r="AJ272">
        <f t="shared" si="82"/>
        <v>-175.377947031479</v>
      </c>
      <c r="AO272" t="str">
        <f t="shared" si="69"/>
        <v>0.998888888888889+0.0333333333333333i</v>
      </c>
      <c r="AP272" t="str">
        <f t="shared" si="83"/>
        <v>0.999998764060358-0.0333703703245948i</v>
      </c>
      <c r="AQ272">
        <f t="shared" si="84"/>
        <v>-0.0333580329152673</v>
      </c>
      <c r="AR272">
        <f t="shared" si="85"/>
        <v>-1.9112744989033</v>
      </c>
    </row>
    <row r="273" spans="24:44">
      <c r="X273">
        <f t="shared" si="71"/>
        <v>11</v>
      </c>
      <c r="Y273">
        <f>Y272+1000</f>
        <v>11000</v>
      </c>
      <c r="Z273">
        <f t="shared" si="72"/>
        <v>69080</v>
      </c>
      <c r="AA273" t="str">
        <f t="shared" si="73"/>
        <v>0.01+0.6908i</v>
      </c>
      <c r="AB273" t="str">
        <f t="shared" si="74"/>
        <v>-0.144759698755067i</v>
      </c>
      <c r="AC273" t="str">
        <f t="shared" si="75"/>
        <v>0.01-0.0723798494137232i</v>
      </c>
      <c r="AD273" t="str">
        <f t="shared" si="76"/>
        <v>0.00466756714720482-0.0484133918452678i</v>
      </c>
      <c r="AE273" t="str">
        <f t="shared" si="77"/>
        <v>-0.0751597958751514-0.0089820964925595i</v>
      </c>
      <c r="AF273" t="str">
        <f t="shared" si="78"/>
        <v>-7.51597958751514-0.89820964925595i</v>
      </c>
      <c r="AG273">
        <f t="shared" si="79"/>
        <v>7.56946033307268</v>
      </c>
      <c r="AH273">
        <f t="shared" si="80"/>
        <v>-3.02265008845447</v>
      </c>
      <c r="AI273">
        <f t="shared" si="81"/>
        <v>3.60189826226841</v>
      </c>
      <c r="AJ273">
        <f t="shared" si="82"/>
        <v>-175.287822000653</v>
      </c>
      <c r="AO273" t="str">
        <f t="shared" ref="AO273:AO336" si="86">COMPLEX((1-(Z273/AN$2)^2),Z273/AN$3/AN$2)</f>
        <v>0.998655555555556+0.0366666666666667i</v>
      </c>
      <c r="AP273" t="str">
        <f t="shared" si="83"/>
        <v>0.999998190039015-0.0367159628737386i</v>
      </c>
      <c r="AQ273">
        <f t="shared" si="84"/>
        <v>-0.036699544106668</v>
      </c>
      <c r="AR273">
        <f t="shared" si="85"/>
        <v>-2.10272898736629</v>
      </c>
    </row>
    <row r="274" spans="24:44">
      <c r="X274">
        <f t="shared" si="71"/>
        <v>12</v>
      </c>
      <c r="Y274">
        <f t="shared" ref="Y274:Y338" si="87">Y273+1000</f>
        <v>12000</v>
      </c>
      <c r="Z274">
        <f t="shared" si="72"/>
        <v>75360</v>
      </c>
      <c r="AA274" t="str">
        <f t="shared" si="73"/>
        <v>0.01+0.7536i</v>
      </c>
      <c r="AB274" t="str">
        <f t="shared" si="74"/>
        <v>-0.132696390525478i</v>
      </c>
      <c r="AC274" t="str">
        <f t="shared" si="75"/>
        <v>0.01-0.0663481952959129i</v>
      </c>
      <c r="AD274" t="str">
        <f t="shared" si="76"/>
        <v>0.00462864708090545-0.0444145902006177i</v>
      </c>
      <c r="AE274" t="str">
        <f t="shared" si="77"/>
        <v>-0.0624664063410154-0.00781522859480214i</v>
      </c>
      <c r="AF274" t="str">
        <f t="shared" si="78"/>
        <v>-6.24664063410154-0.781522859480214i</v>
      </c>
      <c r="AG274">
        <f t="shared" si="79"/>
        <v>6.2953393229832</v>
      </c>
      <c r="AH274">
        <f t="shared" si="80"/>
        <v>-3.01712846231044</v>
      </c>
      <c r="AI274">
        <f t="shared" si="81"/>
        <v>2.00098279001286</v>
      </c>
      <c r="AJ274">
        <f t="shared" si="82"/>
        <v>-175.163004111706</v>
      </c>
      <c r="AO274" t="str">
        <f t="shared" si="86"/>
        <v>0.9984+0.04i</v>
      </c>
      <c r="AP274" t="str">
        <f t="shared" si="83"/>
        <v>0.999997435904011-0.0400639998358979i</v>
      </c>
      <c r="AQ274">
        <f t="shared" si="84"/>
        <v>-0.0400426871232027</v>
      </c>
      <c r="AR274">
        <f t="shared" si="85"/>
        <v>-2.29427697252236</v>
      </c>
    </row>
    <row r="275" spans="24:44">
      <c r="X275">
        <f t="shared" si="71"/>
        <v>13</v>
      </c>
      <c r="Y275">
        <f t="shared" si="87"/>
        <v>13000</v>
      </c>
      <c r="Z275">
        <f t="shared" si="72"/>
        <v>81640</v>
      </c>
      <c r="AA275" t="str">
        <f t="shared" si="73"/>
        <v>0.01+0.8164i</v>
      </c>
      <c r="AB275" t="str">
        <f t="shared" si="74"/>
        <v>-0.122488975869672i</v>
      </c>
      <c r="AC275" t="str">
        <f t="shared" si="75"/>
        <v>0.01-0.0612444879654581i</v>
      </c>
      <c r="AD275" t="str">
        <f t="shared" si="76"/>
        <v>0.00459780943994867-0.0410337735308203i</v>
      </c>
      <c r="AE275" t="str">
        <f t="shared" si="77"/>
        <v>-0.0527914428298274-0.00692375896598564i</v>
      </c>
      <c r="AF275" t="str">
        <f t="shared" si="78"/>
        <v>-5.27914428298274-0.692375896598564i</v>
      </c>
      <c r="AG275">
        <f t="shared" si="79"/>
        <v>5.32435430289345</v>
      </c>
      <c r="AH275">
        <f t="shared" si="80"/>
        <v>-3.01118392565014</v>
      </c>
      <c r="AI275">
        <f t="shared" si="81"/>
        <v>0.545938860871917</v>
      </c>
      <c r="AJ275">
        <f t="shared" si="82"/>
        <v>-175.014057257373</v>
      </c>
      <c r="AO275" t="str">
        <f t="shared" si="86"/>
        <v>0.998122222222222+0.0433333333333333i</v>
      </c>
      <c r="AP275" t="str">
        <f t="shared" si="83"/>
        <v>0.999996467329504-0.043414703416249i</v>
      </c>
      <c r="AQ275">
        <f t="shared" si="84"/>
        <v>-0.0433876107649004</v>
      </c>
      <c r="AR275">
        <f t="shared" si="85"/>
        <v>-2.48592697998517</v>
      </c>
    </row>
    <row r="276" spans="24:44">
      <c r="X276">
        <f t="shared" si="71"/>
        <v>14</v>
      </c>
      <c r="Y276">
        <f t="shared" si="87"/>
        <v>14000</v>
      </c>
      <c r="Z276">
        <f t="shared" si="72"/>
        <v>87920</v>
      </c>
      <c r="AA276" t="str">
        <f t="shared" si="73"/>
        <v>0.01+0.8792i</v>
      </c>
      <c r="AB276" t="str">
        <f t="shared" si="74"/>
        <v>-0.113739763307552i</v>
      </c>
      <c r="AC276" t="str">
        <f t="shared" si="75"/>
        <v>0.01-0.0568698816822111i</v>
      </c>
      <c r="AD276" t="str">
        <f t="shared" si="76"/>
        <v>0.0045727879933318-0.0381385181893661i</v>
      </c>
      <c r="AE276" t="str">
        <f t="shared" si="77"/>
        <v>-0.045237911126159-0.00622074675227191i</v>
      </c>
      <c r="AF276" t="str">
        <f t="shared" si="78"/>
        <v>-4.5237911126159-0.622074675227191i</v>
      </c>
      <c r="AG276">
        <f t="shared" si="79"/>
        <v>4.56636211136848</v>
      </c>
      <c r="AH276">
        <f t="shared" si="80"/>
        <v>-3.00493790649</v>
      </c>
      <c r="AI276">
        <f t="shared" si="81"/>
        <v>-0.787993127457579</v>
      </c>
      <c r="AJ276">
        <f t="shared" si="82"/>
        <v>-174.847947282858</v>
      </c>
      <c r="AO276" t="str">
        <f t="shared" si="86"/>
        <v>0.997822222222222+0.0466666666666667i</v>
      </c>
      <c r="AP276" t="str">
        <f t="shared" si="83"/>
        <v>0.999995246955418-0.0467682958132462i</v>
      </c>
      <c r="AQ276">
        <f t="shared" si="84"/>
        <v>-0.0467344639493456</v>
      </c>
      <c r="AR276">
        <f t="shared" si="85"/>
        <v>-2.6776875421038</v>
      </c>
    </row>
    <row r="277" spans="24:44">
      <c r="X277">
        <f t="shared" si="71"/>
        <v>15</v>
      </c>
      <c r="Y277">
        <f t="shared" si="87"/>
        <v>15000</v>
      </c>
      <c r="Z277">
        <f t="shared" si="72"/>
        <v>94200</v>
      </c>
      <c r="AA277" t="str">
        <f t="shared" si="73"/>
        <v>0.01+0.942i</v>
      </c>
      <c r="AB277" t="str">
        <f t="shared" si="74"/>
        <v>-0.106157112420382i</v>
      </c>
      <c r="AC277" t="str">
        <f t="shared" si="75"/>
        <v>0.01-0.0530785562367304i</v>
      </c>
      <c r="AD277" t="str">
        <f t="shared" si="76"/>
        <v>0.00455204586815408-0.0356317104242311i</v>
      </c>
      <c r="AE277" t="str">
        <f t="shared" si="77"/>
        <v>-0.0392218731574812-0.00565201190762579i</v>
      </c>
      <c r="AF277" t="str">
        <f t="shared" si="78"/>
        <v>-3.92218731574812-0.565201190762579i</v>
      </c>
      <c r="AG277">
        <f t="shared" si="79"/>
        <v>3.96270182146662</v>
      </c>
      <c r="AH277">
        <f t="shared" si="80"/>
        <v>-2.99847431501743</v>
      </c>
      <c r="AI277">
        <f t="shared" si="81"/>
        <v>-2.01957219624975</v>
      </c>
      <c r="AJ277">
        <f t="shared" si="82"/>
        <v>-174.669490427393</v>
      </c>
      <c r="AO277" t="str">
        <f t="shared" si="86"/>
        <v>0.9975+0.05i</v>
      </c>
      <c r="AP277" t="str">
        <f t="shared" si="83"/>
        <v>0.999993734375098-0.0501249992167969i</v>
      </c>
      <c r="AQ277">
        <f t="shared" si="84"/>
        <v>-0.0500833957212917</v>
      </c>
      <c r="AR277">
        <f t="shared" si="85"/>
        <v>-2.86956719851358</v>
      </c>
    </row>
    <row r="278" spans="24:44">
      <c r="X278">
        <f t="shared" si="71"/>
        <v>16</v>
      </c>
      <c r="Y278">
        <f t="shared" si="87"/>
        <v>16000</v>
      </c>
      <c r="Z278">
        <f t="shared" si="72"/>
        <v>100480</v>
      </c>
      <c r="AA278" t="str">
        <f t="shared" si="73"/>
        <v>0.01+1.0048i</v>
      </c>
      <c r="AB278" t="str">
        <f t="shared" si="74"/>
        <v>-0.0995222928941083i</v>
      </c>
      <c r="AC278" t="str">
        <f t="shared" si="75"/>
        <v>0.01-0.0497611464719347i</v>
      </c>
      <c r="AD278" t="str">
        <f t="shared" si="76"/>
        <v>0.00453451104850814-0.0334405129162811i</v>
      </c>
      <c r="AE278" t="str">
        <f t="shared" si="77"/>
        <v>-0.0343489644731696-0.00518217664941012i</v>
      </c>
      <c r="AF278" t="str">
        <f t="shared" si="78"/>
        <v>-3.43489644731696-0.518217664941012i</v>
      </c>
      <c r="AG278">
        <f t="shared" si="79"/>
        <v>3.47376786099008</v>
      </c>
      <c r="AH278">
        <f t="shared" si="80"/>
        <v>-2.99185342840393</v>
      </c>
      <c r="AI278">
        <f t="shared" si="81"/>
        <v>-3.16338423086361</v>
      </c>
      <c r="AJ278">
        <f t="shared" si="82"/>
        <v>-174.482148865975</v>
      </c>
      <c r="AO278" t="str">
        <f t="shared" si="86"/>
        <v>0.997155555555556+0.0533333333333333i</v>
      </c>
      <c r="AP278" t="str">
        <f t="shared" si="83"/>
        <v>0.999991886121975-0.0534850358061316i</v>
      </c>
      <c r="AQ278">
        <f t="shared" si="84"/>
        <v>-0.0534345552622322</v>
      </c>
      <c r="AR278">
        <f t="shared" si="85"/>
        <v>-3.06157449668447</v>
      </c>
    </row>
    <row r="279" spans="24:44">
      <c r="X279">
        <f t="shared" si="71"/>
        <v>17</v>
      </c>
      <c r="Y279">
        <f t="shared" si="87"/>
        <v>17000</v>
      </c>
      <c r="Z279">
        <f t="shared" si="72"/>
        <v>106760</v>
      </c>
      <c r="AA279" t="str">
        <f t="shared" si="73"/>
        <v>0.01+1.0676i</v>
      </c>
      <c r="AB279" t="str">
        <f t="shared" si="74"/>
        <v>-0.0936680403709254i</v>
      </c>
      <c r="AC279" t="str">
        <f t="shared" si="75"/>
        <v>0.01-0.0468340202088797i</v>
      </c>
      <c r="AD279" t="str">
        <f t="shared" si="76"/>
        <v>0.00451941737979952-0.0315092251515406i</v>
      </c>
      <c r="AE279" t="str">
        <f t="shared" si="77"/>
        <v>-0.0303445587533165-0.00478722792823846i</v>
      </c>
      <c r="AF279" t="str">
        <f t="shared" si="78"/>
        <v>-3.03445587533165-0.478722792823846i</v>
      </c>
      <c r="AG279">
        <f t="shared" si="79"/>
        <v>3.07198599796676</v>
      </c>
      <c r="AH279">
        <f t="shared" si="80"/>
        <v>-2.98511997706575</v>
      </c>
      <c r="AI279">
        <f t="shared" si="81"/>
        <v>-4.23101544950243</v>
      </c>
      <c r="AJ279">
        <f t="shared" si="82"/>
        <v>-174.288494018523</v>
      </c>
      <c r="AO279" t="str">
        <f t="shared" si="86"/>
        <v>0.996788888888889+0.0566666666666667i</v>
      </c>
      <c r="AP279" t="str">
        <f t="shared" si="83"/>
        <v>0.999989655655255-0.056848627747342i</v>
      </c>
      <c r="AQ279">
        <f t="shared" si="84"/>
        <v>-0.0567880918999222</v>
      </c>
      <c r="AR279">
        <f t="shared" si="85"/>
        <v>-3.2537179924666</v>
      </c>
    </row>
    <row r="280" spans="24:44">
      <c r="X280">
        <f t="shared" si="71"/>
        <v>18</v>
      </c>
      <c r="Y280">
        <f t="shared" si="87"/>
        <v>18000</v>
      </c>
      <c r="Z280">
        <f t="shared" si="72"/>
        <v>113040</v>
      </c>
      <c r="AA280" t="str">
        <f t="shared" si="73"/>
        <v>0.01+1.1304i</v>
      </c>
      <c r="AB280" t="str">
        <f t="shared" si="74"/>
        <v>-0.0884642603503185i</v>
      </c>
      <c r="AC280" t="str">
        <f t="shared" si="75"/>
        <v>0.01-0.0442321301972753i</v>
      </c>
      <c r="AD280" t="str">
        <f t="shared" si="76"/>
        <v>0.00450620558569042-0.029794523492689i</v>
      </c>
      <c r="AE280" t="str">
        <f t="shared" si="77"/>
        <v>-0.0270123734530797-0.00445032550982923i</v>
      </c>
      <c r="AF280" t="str">
        <f t="shared" si="78"/>
        <v>-2.70123734530797-0.445032550982923i</v>
      </c>
      <c r="AG280">
        <f t="shared" si="79"/>
        <v>2.73765176147749</v>
      </c>
      <c r="AH280">
        <f t="shared" si="80"/>
        <v>-2.97830808572714</v>
      </c>
      <c r="AI280">
        <f t="shared" si="81"/>
        <v>-5.23183601490484</v>
      </c>
      <c r="AJ280">
        <f t="shared" si="82"/>
        <v>-174.090489652485</v>
      </c>
      <c r="AO280" t="str">
        <f t="shared" si="86"/>
        <v>0.9964+0.06i</v>
      </c>
      <c r="AP280" t="str">
        <f t="shared" si="83"/>
        <v>0.999986993344607-0.0602159971905624i</v>
      </c>
      <c r="AQ280">
        <f t="shared" si="84"/>
        <v>-0.0601441551178486</v>
      </c>
      <c r="AR280">
        <f t="shared" si="85"/>
        <v>-3.44600625063288</v>
      </c>
    </row>
    <row r="281" spans="24:44">
      <c r="X281">
        <f t="shared" si="71"/>
        <v>19</v>
      </c>
      <c r="Y281">
        <f t="shared" si="87"/>
        <v>19000</v>
      </c>
      <c r="Z281">
        <f t="shared" si="72"/>
        <v>119320</v>
      </c>
      <c r="AA281" t="str">
        <f t="shared" si="73"/>
        <v>0.01+1.1932i</v>
      </c>
      <c r="AB281" t="str">
        <f t="shared" si="74"/>
        <v>-0.0838082466476701i</v>
      </c>
      <c r="AC281" t="str">
        <f t="shared" si="75"/>
        <v>0.01-0.0419041233447871i</v>
      </c>
      <c r="AD281" t="str">
        <f t="shared" si="76"/>
        <v>0.00449445973978421-0.028262204287061i</v>
      </c>
      <c r="AE281" t="str">
        <f t="shared" si="77"/>
        <v>-0.0242089467922873-0.0041593253839294i</v>
      </c>
      <c r="AF281" t="str">
        <f t="shared" si="78"/>
        <v>-2.42089467922873-0.41593253839294i</v>
      </c>
      <c r="AG281">
        <f t="shared" si="79"/>
        <v>2.45636538902745</v>
      </c>
      <c r="AH281">
        <f t="shared" si="80"/>
        <v>-2.97144441618612</v>
      </c>
      <c r="AI281">
        <f t="shared" si="81"/>
        <v>-6.1735406986136</v>
      </c>
      <c r="AJ281">
        <f t="shared" si="82"/>
        <v>-173.889671950598</v>
      </c>
      <c r="AO281" t="str">
        <f t="shared" si="86"/>
        <v>0.995988888888889+0.0633333333333333i</v>
      </c>
      <c r="AP281" t="str">
        <f t="shared" si="83"/>
        <v>0.99998384645388-0.0635873662667713i</v>
      </c>
      <c r="AQ281">
        <f t="shared" si="84"/>
        <v>-0.0635028945646455</v>
      </c>
      <c r="AR281">
        <f t="shared" si="85"/>
        <v>-3.63844784541844</v>
      </c>
    </row>
    <row r="282" spans="24:44">
      <c r="X282">
        <f t="shared" si="71"/>
        <v>20</v>
      </c>
      <c r="Y282">
        <f t="shared" si="87"/>
        <v>20000</v>
      </c>
      <c r="Z282">
        <f t="shared" si="72"/>
        <v>125600</v>
      </c>
      <c r="AA282" t="str">
        <f t="shared" si="73"/>
        <v>0.01+1.256i</v>
      </c>
      <c r="AB282" t="str">
        <f t="shared" si="74"/>
        <v>-0.0796178343152866i</v>
      </c>
      <c r="AC282" t="str">
        <f t="shared" si="75"/>
        <v>0.01-0.0398089171775478i</v>
      </c>
      <c r="AD282" t="str">
        <f t="shared" si="76"/>
        <v>0.00448386538747094-0.026884903984991i</v>
      </c>
      <c r="AE282" t="str">
        <f t="shared" si="77"/>
        <v>-0.0218273625143635-0.00390525670334285i</v>
      </c>
      <c r="AF282" t="str">
        <f t="shared" si="78"/>
        <v>-2.18273625143635-0.390525670334285i</v>
      </c>
      <c r="AG282">
        <f t="shared" si="79"/>
        <v>2.21739663626615</v>
      </c>
      <c r="AH282">
        <f t="shared" si="80"/>
        <v>-2.96455023538603</v>
      </c>
      <c r="AI282">
        <f t="shared" si="81"/>
        <v>-7.06253239912988</v>
      </c>
      <c r="AJ282">
        <f t="shared" si="82"/>
        <v>-173.687268003191</v>
      </c>
      <c r="AO282" t="str">
        <f t="shared" si="86"/>
        <v>0.995555555555556+0.0666666666666667i</v>
      </c>
      <c r="AP282" t="str">
        <f t="shared" si="83"/>
        <v>0.999980159123826-0.0669629570841848i</v>
      </c>
      <c r="AQ282">
        <f t="shared" si="84"/>
        <v>-0.0668644600634494</v>
      </c>
      <c r="AR282">
        <f t="shared" si="85"/>
        <v>-3.83105136105669</v>
      </c>
    </row>
    <row r="283" spans="24:44">
      <c r="X283">
        <f t="shared" si="71"/>
        <v>21</v>
      </c>
      <c r="Y283">
        <f t="shared" si="87"/>
        <v>21000</v>
      </c>
      <c r="Z283">
        <f t="shared" si="72"/>
        <v>131880</v>
      </c>
      <c r="AA283" t="str">
        <f t="shared" si="73"/>
        <v>0.01+1.3188i</v>
      </c>
      <c r="AB283" t="str">
        <f t="shared" si="74"/>
        <v>-0.0758265088717015i</v>
      </c>
      <c r="AC283" t="str">
        <f t="shared" si="75"/>
        <v>0.01-0.0379132544548074i</v>
      </c>
      <c r="AD283" t="str">
        <f t="shared" si="76"/>
        <v>0.004474181278479-0.0256404706186971i</v>
      </c>
      <c r="AE283" t="str">
        <f t="shared" si="77"/>
        <v>-0.0197865657553648-0.00368135215334055i</v>
      </c>
      <c r="AF283" t="str">
        <f t="shared" si="78"/>
        <v>-1.97865657553648-0.368135215334055i</v>
      </c>
      <c r="AG283">
        <f t="shared" si="79"/>
        <v>2.0126115821695</v>
      </c>
      <c r="AH283">
        <f t="shared" si="80"/>
        <v>-2.95764281658905</v>
      </c>
      <c r="AI283">
        <f t="shared" si="81"/>
        <v>-7.9042007339756</v>
      </c>
      <c r="AJ283">
        <f t="shared" si="82"/>
        <v>-173.48427609005</v>
      </c>
      <c r="AO283" t="str">
        <f t="shared" si="86"/>
        <v>0.9951+0.07i</v>
      </c>
      <c r="AP283" t="str">
        <f t="shared" si="83"/>
        <v>0.999975872353839-0.0703429917242174i</v>
      </c>
      <c r="AQ283">
        <f t="shared" si="84"/>
        <v>-0.0702290016211913</v>
      </c>
      <c r="AR283">
        <f t="shared" si="85"/>
        <v>-4.02382539231168</v>
      </c>
    </row>
    <row r="284" spans="24:44">
      <c r="X284">
        <f t="shared" si="71"/>
        <v>22</v>
      </c>
      <c r="Y284">
        <f t="shared" si="87"/>
        <v>22000</v>
      </c>
      <c r="Z284">
        <f t="shared" si="72"/>
        <v>138160</v>
      </c>
      <c r="AA284" t="str">
        <f t="shared" si="73"/>
        <v>0.01+1.3816i</v>
      </c>
      <c r="AB284" t="str">
        <f t="shared" si="74"/>
        <v>-0.0723798493775333i</v>
      </c>
      <c r="AC284" t="str">
        <f t="shared" si="75"/>
        <v>0.01-0.0361899247068616i</v>
      </c>
      <c r="AD284" t="str">
        <f t="shared" si="76"/>
        <v>0.00446521987967197-0.0245107794022664i</v>
      </c>
      <c r="AE284" t="str">
        <f t="shared" si="77"/>
        <v>-0.0180241690666509-0.00348241175056119i</v>
      </c>
      <c r="AF284" t="str">
        <f t="shared" si="78"/>
        <v>-1.80241690666509-0.348241175056119i</v>
      </c>
      <c r="AG284">
        <f t="shared" si="79"/>
        <v>1.83575015223658</v>
      </c>
      <c r="AH284">
        <f t="shared" si="80"/>
        <v>-2.95073641307267</v>
      </c>
      <c r="AI284">
        <f t="shared" si="81"/>
        <v>-8.7031286288128</v>
      </c>
      <c r="AJ284">
        <f t="shared" si="82"/>
        <v>-173.281521469642</v>
      </c>
      <c r="AO284" t="str">
        <f t="shared" si="86"/>
        <v>0.994622222222222+0.0733333333333333i</v>
      </c>
      <c r="AP284" t="str">
        <f t="shared" si="83"/>
        <v>0.999970923982706-0.073727692236984i</v>
      </c>
      <c r="AQ284">
        <f t="shared" si="84"/>
        <v>-0.0735966694378222</v>
      </c>
      <c r="AR284">
        <f t="shared" si="85"/>
        <v>-4.21677854500667</v>
      </c>
    </row>
    <row r="285" spans="24:44">
      <c r="X285">
        <f t="shared" si="71"/>
        <v>23</v>
      </c>
      <c r="Y285">
        <f t="shared" si="87"/>
        <v>23000</v>
      </c>
      <c r="Z285">
        <f t="shared" si="72"/>
        <v>144440</v>
      </c>
      <c r="AA285" t="str">
        <f t="shared" si="73"/>
        <v>0.01+1.4444i</v>
      </c>
      <c r="AB285" t="str">
        <f t="shared" si="74"/>
        <v>-0.0692328994045971i</v>
      </c>
      <c r="AC285" t="str">
        <f t="shared" si="75"/>
        <v>0.01-0.0346164497196068i</v>
      </c>
      <c r="AD285" t="str">
        <f t="shared" si="76"/>
        <v>0.00445683368405922-0.0234808572923335i</v>
      </c>
      <c r="AE285" t="str">
        <f t="shared" si="77"/>
        <v>-0.0164914989177966-0.00330437418991167i</v>
      </c>
      <c r="AF285" t="str">
        <f t="shared" si="78"/>
        <v>-1.64914989177966-0.330437418991167i</v>
      </c>
      <c r="AG285">
        <f t="shared" si="79"/>
        <v>1.68192873018639</v>
      </c>
      <c r="AH285">
        <f t="shared" si="80"/>
        <v>-2.94384294998203</v>
      </c>
      <c r="AI285">
        <f t="shared" si="81"/>
        <v>-9.46324830436178</v>
      </c>
      <c r="AJ285">
        <f t="shared" si="82"/>
        <v>-173.079696019861</v>
      </c>
      <c r="AO285" t="str">
        <f t="shared" si="86"/>
        <v>0.994122222222222+0.0766666666666667i</v>
      </c>
      <c r="AP285" t="str">
        <f t="shared" si="83"/>
        <v>0.999965248668389-0.0771172806363167i</v>
      </c>
      <c r="AQ285">
        <f t="shared" si="84"/>
        <v>-0.0769676139154662</v>
      </c>
      <c r="AR285">
        <f t="shared" si="85"/>
        <v>-4.4099194365486</v>
      </c>
    </row>
    <row r="286" spans="24:44">
      <c r="X286">
        <f t="shared" si="71"/>
        <v>24</v>
      </c>
      <c r="Y286">
        <f t="shared" si="87"/>
        <v>24000</v>
      </c>
      <c r="Z286">
        <f t="shared" si="72"/>
        <v>150720</v>
      </c>
      <c r="AA286" t="str">
        <f t="shared" si="73"/>
        <v>0.01+1.5072i</v>
      </c>
      <c r="AB286" t="str">
        <f t="shared" si="74"/>
        <v>-0.0663481952627388i</v>
      </c>
      <c r="AC286" t="str">
        <f t="shared" si="75"/>
        <v>0.01-0.0331740976479565i</v>
      </c>
      <c r="AD286" t="str">
        <f t="shared" si="76"/>
        <v>0.00444890542625595-0.0225382264000893i</v>
      </c>
      <c r="AE286" t="str">
        <f t="shared" si="77"/>
        <v>-0.0151501164344038-0.00314402115607464i</v>
      </c>
      <c r="AF286" t="str">
        <f t="shared" si="78"/>
        <v>-1.51501164344038-0.314402115607464i</v>
      </c>
      <c r="AG286">
        <f t="shared" si="79"/>
        <v>1.54729084856674</v>
      </c>
      <c r="AH286">
        <f t="shared" si="80"/>
        <v>-2.93697252570682</v>
      </c>
      <c r="AI286">
        <f t="shared" si="81"/>
        <v>-10.1879609484141</v>
      </c>
      <c r="AJ286">
        <f t="shared" si="82"/>
        <v>-172.879386965327</v>
      </c>
      <c r="AO286" t="str">
        <f t="shared" si="86"/>
        <v>0.9936+0.08i</v>
      </c>
      <c r="AP286" t="str">
        <f t="shared" si="83"/>
        <v>0.999958777866806-0.0805119788942678i</v>
      </c>
      <c r="AQ286">
        <f t="shared" si="84"/>
        <v>-0.0803419856674981</v>
      </c>
      <c r="AR286">
        <f t="shared" si="85"/>
        <v>-4.60325669644819</v>
      </c>
    </row>
    <row r="287" spans="24:44">
      <c r="X287">
        <f t="shared" si="71"/>
        <v>25</v>
      </c>
      <c r="Y287">
        <f t="shared" si="87"/>
        <v>25000</v>
      </c>
      <c r="Z287">
        <f t="shared" si="72"/>
        <v>157000</v>
      </c>
      <c r="AA287" t="str">
        <f t="shared" si="73"/>
        <v>0.01+1.57i</v>
      </c>
      <c r="AB287" t="str">
        <f t="shared" si="74"/>
        <v>-0.0636942674522293i</v>
      </c>
      <c r="AC287" t="str">
        <f t="shared" si="75"/>
        <v>0.01-0.0318471337420382i</v>
      </c>
      <c r="AD287" t="str">
        <f t="shared" si="76"/>
        <v>0.0044413409805437-0.0216724049788425i</v>
      </c>
      <c r="AE287" t="str">
        <f t="shared" si="77"/>
        <v>-0.0139693297480204-0.00299876902642239i</v>
      </c>
      <c r="AF287" t="str">
        <f t="shared" si="78"/>
        <v>-1.39693297480204-0.299876902642239i</v>
      </c>
      <c r="AG287">
        <f t="shared" si="79"/>
        <v>1.42875746466207</v>
      </c>
      <c r="AH287">
        <f t="shared" si="80"/>
        <v>-2.9301337816904</v>
      </c>
      <c r="AI287">
        <f t="shared" si="81"/>
        <v>-10.8802298383831</v>
      </c>
      <c r="AJ287">
        <f t="shared" si="82"/>
        <v>-172.681098066403</v>
      </c>
      <c r="AO287" t="str">
        <f t="shared" si="86"/>
        <v>0.993055555555556+0.0833333333333333i</v>
      </c>
      <c r="AP287" t="str">
        <f t="shared" si="83"/>
        <v>0.999951439809644-0.0839120089350749i</v>
      </c>
      <c r="AQ287">
        <f t="shared" si="84"/>
        <v>-0.0837199355275426</v>
      </c>
      <c r="AR287">
        <f t="shared" si="85"/>
        <v>-4.79679896683555</v>
      </c>
    </row>
    <row r="288" spans="24:44">
      <c r="X288">
        <f t="shared" si="71"/>
        <v>26</v>
      </c>
      <c r="Y288">
        <f t="shared" si="87"/>
        <v>26000</v>
      </c>
      <c r="Z288">
        <f t="shared" si="72"/>
        <v>163280</v>
      </c>
      <c r="AA288" t="str">
        <f t="shared" si="73"/>
        <v>0.01+1.6328i</v>
      </c>
      <c r="AB288" t="str">
        <f t="shared" si="74"/>
        <v>-0.0612444879348359i</v>
      </c>
      <c r="AC288" t="str">
        <f t="shared" si="75"/>
        <v>0.01-0.0306222439827291i</v>
      </c>
      <c r="AD288" t="str">
        <f t="shared" si="76"/>
        <v>0.00443406413272357-0.0208745235645935i</v>
      </c>
      <c r="AE288" t="str">
        <f t="shared" si="77"/>
        <v>-0.012924386607889-0.00286651934313733i</v>
      </c>
      <c r="AF288" t="str">
        <f t="shared" si="78"/>
        <v>-1.2924386607889-0.286651934313733i</v>
      </c>
      <c r="AG288">
        <f t="shared" si="79"/>
        <v>1.32384554361436</v>
      </c>
      <c r="AH288">
        <f t="shared" si="80"/>
        <v>-2.92333417958062</v>
      </c>
      <c r="AI288">
        <f t="shared" si="81"/>
        <v>-11.5426537300998</v>
      </c>
      <c r="AJ288">
        <f t="shared" si="82"/>
        <v>-172.48526549928</v>
      </c>
      <c r="AO288" t="str">
        <f t="shared" si="86"/>
        <v>0.992488888888889+0.0866666666666667i</v>
      </c>
      <c r="AP288" t="str">
        <f t="shared" si="83"/>
        <v>0.999943159481184-0.0873175926285571i</v>
      </c>
      <c r="AQ288">
        <f t="shared" si="84"/>
        <v>-0.0871016145583879</v>
      </c>
      <c r="AR288">
        <f t="shared" si="85"/>
        <v>-4.99055490297087</v>
      </c>
    </row>
    <row r="289" spans="24:44">
      <c r="X289">
        <f t="shared" si="71"/>
        <v>27</v>
      </c>
      <c r="Y289">
        <f t="shared" si="87"/>
        <v>27000</v>
      </c>
      <c r="Z289">
        <f t="shared" si="72"/>
        <v>169560</v>
      </c>
      <c r="AA289" t="str">
        <f t="shared" si="73"/>
        <v>0.01+1.6956i</v>
      </c>
      <c r="AB289" t="str">
        <f t="shared" si="74"/>
        <v>-0.058976173566879i</v>
      </c>
      <c r="AC289" t="str">
        <f t="shared" si="75"/>
        <v>0.01-0.0294880867981835i</v>
      </c>
      <c r="AD289" t="str">
        <f t="shared" si="76"/>
        <v>0.00442701268129863-0.0201370264162029i</v>
      </c>
      <c r="AE289" t="str">
        <f t="shared" si="77"/>
        <v>-0.0119951420316278-0.00274554963017977i</v>
      </c>
      <c r="AF289" t="str">
        <f t="shared" si="78"/>
        <v>-1.19951420316278-0.274554963017977i</v>
      </c>
      <c r="AG289">
        <f t="shared" si="79"/>
        <v>1.23053433568797</v>
      </c>
      <c r="AH289">
        <f t="shared" si="80"/>
        <v>-2.91658021198373</v>
      </c>
      <c r="AI289">
        <f t="shared" si="81"/>
        <v>-12.17752535956</v>
      </c>
      <c r="AJ289">
        <f t="shared" si="82"/>
        <v>-172.292269931789</v>
      </c>
      <c r="AO289" t="str">
        <f t="shared" si="86"/>
        <v>0.9919+0.09i</v>
      </c>
      <c r="AP289" t="str">
        <f t="shared" si="83"/>
        <v>0.99993385859415-0.0907289517829151i</v>
      </c>
      <c r="AQ289">
        <f t="shared" si="84"/>
        <v>-0.0904871740608104</v>
      </c>
      <c r="AR289">
        <f t="shared" si="85"/>
        <v>-5.18453317375009</v>
      </c>
    </row>
    <row r="290" spans="24:44">
      <c r="X290">
        <f t="shared" si="71"/>
        <v>28</v>
      </c>
      <c r="Y290">
        <f t="shared" si="87"/>
        <v>28000</v>
      </c>
      <c r="Z290">
        <f t="shared" si="72"/>
        <v>175840</v>
      </c>
      <c r="AA290" t="str">
        <f t="shared" si="73"/>
        <v>0.01+1.7584i</v>
      </c>
      <c r="AB290" t="str">
        <f t="shared" si="74"/>
        <v>-0.0568698816537761i</v>
      </c>
      <c r="AC290" t="str">
        <f t="shared" si="75"/>
        <v>0.01-0.0284349408411056i</v>
      </c>
      <c r="AD290" t="str">
        <f t="shared" si="76"/>
        <v>0.00442013549524514-0.0194534369309605i</v>
      </c>
      <c r="AE290" t="str">
        <f t="shared" si="77"/>
        <v>-0.0111650630736571-0.00263443242873148i</v>
      </c>
      <c r="AF290" t="str">
        <f t="shared" si="78"/>
        <v>-1.11650630736571-0.263443242873148i</v>
      </c>
      <c r="AG290">
        <f t="shared" si="79"/>
        <v>1.14716549660584</v>
      </c>
      <c r="AH290">
        <f t="shared" si="80"/>
        <v>-2.90987756489286</v>
      </c>
      <c r="AI290">
        <f t="shared" si="81"/>
        <v>-12.7868785625582</v>
      </c>
      <c r="AJ290">
        <f t="shared" si="82"/>
        <v>-172.102445830371</v>
      </c>
      <c r="AO290" t="str">
        <f t="shared" si="86"/>
        <v>0.991288888888889+0.0933333333333333i</v>
      </c>
      <c r="AP290" t="str">
        <f t="shared" si="83"/>
        <v>0.999923455564584-0.0941463081369094i</v>
      </c>
      <c r="AQ290">
        <f t="shared" si="84"/>
        <v>-0.093876765582308</v>
      </c>
      <c r="AR290">
        <f t="shared" si="85"/>
        <v>-5.37874246220524</v>
      </c>
    </row>
    <row r="291" spans="24:44">
      <c r="X291">
        <f t="shared" si="71"/>
        <v>29</v>
      </c>
      <c r="Y291">
        <f t="shared" si="87"/>
        <v>29000</v>
      </c>
      <c r="Z291">
        <f t="shared" si="72"/>
        <v>182120</v>
      </c>
      <c r="AA291" t="str">
        <f t="shared" si="73"/>
        <v>0.01+1.8212i</v>
      </c>
      <c r="AB291" t="str">
        <f t="shared" si="74"/>
        <v>-0.0549088512519218i</v>
      </c>
      <c r="AC291" t="str">
        <f t="shared" si="75"/>
        <v>0.01-0.0274544256396881i</v>
      </c>
      <c r="AD291" t="str">
        <f t="shared" si="76"/>
        <v>0.0044133902692185-0.0188181715936848i</v>
      </c>
      <c r="AE291" t="str">
        <f t="shared" si="77"/>
        <v>-0.010420476373203-0.00253197440744939i</v>
      </c>
      <c r="AF291" t="str">
        <f t="shared" si="78"/>
        <v>-1.0420476373203-0.253197440744939i</v>
      </c>
      <c r="AG291">
        <f t="shared" si="79"/>
        <v>1.07236757804617</v>
      </c>
      <c r="AH291">
        <f t="shared" si="80"/>
        <v>-2.90323124444672</v>
      </c>
      <c r="AI291">
        <f t="shared" si="81"/>
        <v>-13.3725265856601</v>
      </c>
      <c r="AJ291">
        <f t="shared" si="82"/>
        <v>-171.91608872331</v>
      </c>
      <c r="AO291" t="str">
        <f t="shared" si="86"/>
        <v>0.990655555555556+0.0966666666666667i</v>
      </c>
      <c r="AP291" t="str">
        <f t="shared" si="83"/>
        <v>0.999911865485738-0.0975698833513826i</v>
      </c>
      <c r="AQ291">
        <f t="shared" si="84"/>
        <v>-0.097270540925734</v>
      </c>
      <c r="AR291">
        <f t="shared" si="85"/>
        <v>-5.5731914659991</v>
      </c>
    </row>
    <row r="292" spans="24:44">
      <c r="X292">
        <f t="shared" si="71"/>
        <v>30</v>
      </c>
      <c r="Y292">
        <f t="shared" si="87"/>
        <v>30000</v>
      </c>
      <c r="Z292">
        <f t="shared" si="72"/>
        <v>188400</v>
      </c>
      <c r="AA292" t="str">
        <f t="shared" si="73"/>
        <v>0.01+1.884i</v>
      </c>
      <c r="AB292" t="str">
        <f t="shared" si="74"/>
        <v>-0.0530785562101911i</v>
      </c>
      <c r="AC292" t="str">
        <f t="shared" si="75"/>
        <v>0.01-0.0265392781183652i</v>
      </c>
      <c r="AD292" t="str">
        <f t="shared" si="76"/>
        <v>0.00440674179342993-0.0182263911351871i</v>
      </c>
      <c r="AE292" t="str">
        <f t="shared" si="77"/>
        <v>-0.00974999290920783-0.00243716997719102i</v>
      </c>
      <c r="AF292" t="str">
        <f t="shared" si="78"/>
        <v>-0.974999290920783-0.243716997719102i</v>
      </c>
      <c r="AG292">
        <f t="shared" si="79"/>
        <v>1.00499830461212</v>
      </c>
      <c r="AH292">
        <f t="shared" si="80"/>
        <v>-2.89664567702219</v>
      </c>
      <c r="AI292">
        <f t="shared" si="81"/>
        <v>-13.9360935042911</v>
      </c>
      <c r="AJ292">
        <f t="shared" si="82"/>
        <v>-171.733460936101</v>
      </c>
      <c r="AO292" t="str">
        <f t="shared" si="86"/>
        <v>0.99+0.1i</v>
      </c>
      <c r="AP292" t="str">
        <f t="shared" si="83"/>
        <v>0.999899000101-0.100999899000101i</v>
      </c>
      <c r="AQ292">
        <f t="shared" si="84"/>
        <v>-0.100668652157829</v>
      </c>
      <c r="AR292">
        <f t="shared" si="85"/>
        <v>-5.76788889791414</v>
      </c>
    </row>
    <row r="293" spans="24:44">
      <c r="X293">
        <f t="shared" si="71"/>
        <v>31</v>
      </c>
      <c r="Y293">
        <f t="shared" si="87"/>
        <v>31000</v>
      </c>
      <c r="Z293">
        <f t="shared" si="72"/>
        <v>194680</v>
      </c>
      <c r="AA293" t="str">
        <f t="shared" si="73"/>
        <v>0.01+1.9468i</v>
      </c>
      <c r="AB293" t="str">
        <f t="shared" si="74"/>
        <v>-0.0513663447195398i</v>
      </c>
      <c r="AC293" t="str">
        <f t="shared" si="75"/>
        <v>0.01-0.0256831723726115i</v>
      </c>
      <c r="AD293" t="str">
        <f t="shared" si="76"/>
        <v>0.00440016060759632-0.0176738804982021i</v>
      </c>
      <c r="AE293" t="str">
        <f t="shared" si="77"/>
        <v>-0.00914406370784738-0.002349165535515i</v>
      </c>
      <c r="AF293" t="str">
        <f t="shared" si="78"/>
        <v>-0.914406370784738-0.2349165535515i</v>
      </c>
      <c r="AG293">
        <f t="shared" si="79"/>
        <v>0.944099993678758</v>
      </c>
      <c r="AH293">
        <f t="shared" si="80"/>
        <v>-2.89012478915941</v>
      </c>
      <c r="AI293">
        <f t="shared" si="81"/>
        <v>-14.4790401922193</v>
      </c>
      <c r="AJ293">
        <f t="shared" si="82"/>
        <v>-171.554796171306</v>
      </c>
      <c r="AO293" t="str">
        <f t="shared" si="86"/>
        <v>0.989322222222222+0.103333333333333i</v>
      </c>
      <c r="AP293" t="str">
        <f t="shared" si="83"/>
        <v>0.999884767775841-0.104436576559882i</v>
      </c>
      <c r="AQ293">
        <f t="shared" si="84"/>
        <v>-0.104071251617645</v>
      </c>
      <c r="AR293">
        <f t="shared" si="85"/>
        <v>-5.96284348633512</v>
      </c>
    </row>
    <row r="294" spans="24:44">
      <c r="X294">
        <f t="shared" si="71"/>
        <v>32</v>
      </c>
      <c r="Y294">
        <f t="shared" si="87"/>
        <v>32000</v>
      </c>
      <c r="Z294">
        <f t="shared" si="72"/>
        <v>200960</v>
      </c>
      <c r="AA294" t="str">
        <f t="shared" si="73"/>
        <v>0.01+2.0096i</v>
      </c>
      <c r="AB294" t="str">
        <f t="shared" si="74"/>
        <v>-0.0497611464470541i</v>
      </c>
      <c r="AC294" t="str">
        <f t="shared" si="75"/>
        <v>0.01-0.0248805732359674i</v>
      </c>
      <c r="AD294" t="str">
        <f t="shared" si="76"/>
        <v>0.00439362194449762-0.0171569513093079i</v>
      </c>
      <c r="AE294" t="str">
        <f t="shared" si="77"/>
        <v>-0.0085946334305488-0.00226723160384282i</v>
      </c>
      <c r="AF294" t="str">
        <f t="shared" si="78"/>
        <v>-0.85946334305488-0.226723160384282i</v>
      </c>
      <c r="AG294">
        <f t="shared" si="79"/>
        <v>0.888864798217202</v>
      </c>
      <c r="AH294">
        <f t="shared" si="80"/>
        <v>-2.88367207207165</v>
      </c>
      <c r="AI294">
        <f t="shared" si="81"/>
        <v>-15.0026859438881</v>
      </c>
      <c r="AJ294">
        <f t="shared" si="82"/>
        <v>-171.380303205176</v>
      </c>
      <c r="AO294" t="str">
        <f t="shared" si="86"/>
        <v>0.988622222222222+0.106666666666667i</v>
      </c>
      <c r="AP294" t="str">
        <f t="shared" si="83"/>
        <v>0.999869073468803-0.107880137399979i</v>
      </c>
      <c r="AQ294">
        <f t="shared" si="84"/>
        <v>-0.107478491924859</v>
      </c>
      <c r="AR294">
        <f t="shared" si="85"/>
        <v>-6.15806397572531</v>
      </c>
    </row>
    <row r="295" spans="24:44">
      <c r="X295">
        <f t="shared" si="71"/>
        <v>33</v>
      </c>
      <c r="Y295">
        <f t="shared" si="87"/>
        <v>33000</v>
      </c>
      <c r="Z295">
        <f t="shared" si="72"/>
        <v>207240</v>
      </c>
      <c r="AA295" t="str">
        <f t="shared" si="73"/>
        <v>0.01+2.0724i</v>
      </c>
      <c r="AB295" t="str">
        <f t="shared" si="74"/>
        <v>-0.0482532329183555i</v>
      </c>
      <c r="AC295" t="str">
        <f t="shared" si="75"/>
        <v>0.01-0.0241266164712411i</v>
      </c>
      <c r="AD295" t="str">
        <f t="shared" si="76"/>
        <v>0.00438710489403255-0.0166723620829459i</v>
      </c>
      <c r="AE295" t="str">
        <f t="shared" si="77"/>
        <v>-0.00809486789832701-0.00219074089608112i</v>
      </c>
      <c r="AF295" t="str">
        <f t="shared" si="78"/>
        <v>-0.809486789832701-0.219074089608112i</v>
      </c>
      <c r="AG295">
        <f t="shared" si="79"/>
        <v>0.838607369184933</v>
      </c>
      <c r="AH295">
        <f t="shared" si="80"/>
        <v>-2.87729063425707</v>
      </c>
      <c r="AI295">
        <f t="shared" si="81"/>
        <v>-15.5082265985797</v>
      </c>
      <c r="AJ295">
        <f t="shared" si="82"/>
        <v>-171.210168902546</v>
      </c>
      <c r="AO295" t="str">
        <f t="shared" si="86"/>
        <v>0.9879+0.11i</v>
      </c>
      <c r="AP295" t="str">
        <f t="shared" si="83"/>
        <v>0.999851818701512-0.111330802770692i</v>
      </c>
      <c r="AQ295">
        <f t="shared" si="84"/>
        <v>-0.110890525987963</v>
      </c>
      <c r="AR295">
        <f t="shared" si="85"/>
        <v>-6.35355912709605</v>
      </c>
    </row>
    <row r="296" spans="24:44">
      <c r="X296">
        <f t="shared" si="71"/>
        <v>34</v>
      </c>
      <c r="Y296">
        <f t="shared" si="87"/>
        <v>34000</v>
      </c>
      <c r="Z296">
        <f t="shared" si="72"/>
        <v>213520</v>
      </c>
      <c r="AA296" t="str">
        <f t="shared" si="73"/>
        <v>0.01+2.1352i</v>
      </c>
      <c r="AB296" t="str">
        <f t="shared" si="74"/>
        <v>-0.0468340201854627i</v>
      </c>
      <c r="AC296" t="str">
        <f t="shared" si="75"/>
        <v>0.01-0.0234170101044399i</v>
      </c>
      <c r="AD296" t="str">
        <f t="shared" si="76"/>
        <v>0.00438059173667772-0.0162172525068889i</v>
      </c>
      <c r="AE296" t="str">
        <f t="shared" si="77"/>
        <v>-0.00763893801504107-0.00211915089487458i</v>
      </c>
      <c r="AF296" t="str">
        <f t="shared" si="78"/>
        <v>-0.763893801504107-0.211915089487458i</v>
      </c>
      <c r="AG296">
        <f t="shared" si="79"/>
        <v>0.79274317728308</v>
      </c>
      <c r="AH296">
        <f t="shared" si="80"/>
        <v>-2.87098324484349</v>
      </c>
      <c r="AI296">
        <f t="shared" si="81"/>
        <v>-15.9967498272269</v>
      </c>
      <c r="AJ296">
        <f t="shared" si="82"/>
        <v>-171.044560700776</v>
      </c>
      <c r="AO296" t="str">
        <f t="shared" si="86"/>
        <v>0.987155555555556+0.113333333333333i</v>
      </c>
      <c r="AP296" t="str">
        <f t="shared" si="83"/>
        <v>0.999832901527734-0.114788793791172i</v>
      </c>
      <c r="AQ296">
        <f t="shared" si="84"/>
        <v>-0.11430750701234</v>
      </c>
      <c r="AR296">
        <f t="shared" si="85"/>
        <v>-6.54933771846915</v>
      </c>
    </row>
    <row r="297" spans="24:44">
      <c r="X297">
        <f t="shared" si="71"/>
        <v>35</v>
      </c>
      <c r="Y297">
        <f t="shared" si="87"/>
        <v>35000</v>
      </c>
      <c r="Z297">
        <f t="shared" si="72"/>
        <v>219800</v>
      </c>
      <c r="AA297" t="str">
        <f t="shared" si="73"/>
        <v>0.01+2.198i</v>
      </c>
      <c r="AB297" t="str">
        <f t="shared" si="74"/>
        <v>-0.0454959053230209i</v>
      </c>
      <c r="AC297" t="str">
        <f t="shared" si="75"/>
        <v>0.01-0.0227479526728844i</v>
      </c>
      <c r="AD297" t="str">
        <f t="shared" si="76"/>
        <v>0.00437406740819909-0.0157890889929259i</v>
      </c>
      <c r="AE297" t="str">
        <f t="shared" si="77"/>
        <v>-0.00722184710581704-0.00205198988911815i</v>
      </c>
      <c r="AF297" t="str">
        <f t="shared" si="78"/>
        <v>-0.722184710581704-0.205198988911815i</v>
      </c>
      <c r="AG297">
        <f t="shared" si="79"/>
        <v>0.750771191008559</v>
      </c>
      <c r="AH297">
        <f t="shared" si="80"/>
        <v>-2.86475236965513</v>
      </c>
      <c r="AI297">
        <f t="shared" si="81"/>
        <v>-16.4692481009164</v>
      </c>
      <c r="AJ297">
        <f t="shared" si="82"/>
        <v>-170.883628676673</v>
      </c>
      <c r="AO297" t="str">
        <f t="shared" si="86"/>
        <v>0.986388888888889+0.116666666666667i</v>
      </c>
      <c r="AP297" t="str">
        <f t="shared" si="83"/>
        <v>0.999812216501469-0.118254331436389i</v>
      </c>
      <c r="AQ297">
        <f t="shared" si="84"/>
        <v>-0.117729588508206</v>
      </c>
      <c r="AR297">
        <f t="shared" si="85"/>
        <v>-6.74540854533206</v>
      </c>
    </row>
    <row r="298" spans="24:44">
      <c r="X298">
        <f t="shared" si="71"/>
        <v>36</v>
      </c>
      <c r="Y298">
        <f t="shared" si="87"/>
        <v>36000</v>
      </c>
      <c r="Z298">
        <f t="shared" si="72"/>
        <v>226080</v>
      </c>
      <c r="AA298" t="str">
        <f t="shared" si="73"/>
        <v>0.01+2.2608i</v>
      </c>
      <c r="AB298" t="str">
        <f t="shared" si="74"/>
        <v>-0.0442321301751592i</v>
      </c>
      <c r="AC298" t="str">
        <f t="shared" si="75"/>
        <v>0.01-0.0221160650986377i</v>
      </c>
      <c r="AD298" t="str">
        <f t="shared" si="76"/>
        <v>0.00436751906686451-0.0153856193023419i</v>
      </c>
      <c r="AE298" t="str">
        <f t="shared" si="77"/>
        <v>-0.00683929196139135-0.00198884569499199i</v>
      </c>
      <c r="AF298" t="str">
        <f t="shared" si="78"/>
        <v>-0.683929196139135-0.198884569499199i</v>
      </c>
      <c r="AG298">
        <f t="shared" si="79"/>
        <v>0.71225993662174</v>
      </c>
      <c r="AH298">
        <f t="shared" si="80"/>
        <v>-2.85860020151747</v>
      </c>
      <c r="AI298">
        <f t="shared" si="81"/>
        <v>-16.9266297522208</v>
      </c>
      <c r="AJ298">
        <f t="shared" si="82"/>
        <v>-170.727507283283</v>
      </c>
      <c r="AO298" t="str">
        <f t="shared" si="86"/>
        <v>0.9856+0.12i</v>
      </c>
      <c r="AP298" t="str">
        <f t="shared" si="83"/>
        <v>0.999789654644088-0.121727636523225i</v>
      </c>
      <c r="AQ298">
        <f t="shared" si="84"/>
        <v>-0.121156924298415</v>
      </c>
      <c r="AR298">
        <f t="shared" si="85"/>
        <v>-6.94178042108518</v>
      </c>
    </row>
    <row r="299" spans="24:44">
      <c r="X299">
        <f t="shared" si="71"/>
        <v>37</v>
      </c>
      <c r="Y299">
        <f t="shared" si="87"/>
        <v>37000</v>
      </c>
      <c r="Z299">
        <f t="shared" si="72"/>
        <v>232360</v>
      </c>
      <c r="AA299" t="str">
        <f t="shared" si="73"/>
        <v>0.01+2.3236i</v>
      </c>
      <c r="AB299" t="str">
        <f t="shared" si="74"/>
        <v>-0.0430366671974522i</v>
      </c>
      <c r="AC299" t="str">
        <f t="shared" si="75"/>
        <v>0.01-0.0215183336094853i</v>
      </c>
      <c r="AD299" t="str">
        <f t="shared" si="76"/>
        <v>0.00436093574130233-0.0150048345293693i</v>
      </c>
      <c r="AE299" t="str">
        <f t="shared" si="77"/>
        <v>-0.00648755025956991-0.00192935647631856i</v>
      </c>
      <c r="AF299" t="str">
        <f t="shared" si="78"/>
        <v>-0.648755025956991-0.192935647631856i</v>
      </c>
      <c r="AG299">
        <f t="shared" si="79"/>
        <v>0.676836204580975</v>
      </c>
      <c r="AH299">
        <f t="shared" si="80"/>
        <v>-2.85252868596701</v>
      </c>
      <c r="AI299">
        <f t="shared" si="81"/>
        <v>-17.3697284575786</v>
      </c>
      <c r="AJ299">
        <f t="shared" si="82"/>
        <v>-170.576316823389</v>
      </c>
      <c r="AO299" t="str">
        <f t="shared" si="86"/>
        <v>0.984788888888889+0.123333333333333i</v>
      </c>
      <c r="AP299" t="str">
        <f t="shared" si="83"/>
        <v>0.999765103410523-0.125208929695668i</v>
      </c>
      <c r="AQ299">
        <f t="shared" si="84"/>
        <v>-0.124589668526134</v>
      </c>
      <c r="AR299">
        <f t="shared" si="85"/>
        <v>-7.13846217748138</v>
      </c>
    </row>
    <row r="300" spans="24:44">
      <c r="X300">
        <f t="shared" si="71"/>
        <v>38</v>
      </c>
      <c r="Y300">
        <f t="shared" si="87"/>
        <v>38000</v>
      </c>
      <c r="Z300">
        <f t="shared" si="72"/>
        <v>238640</v>
      </c>
      <c r="AA300" t="str">
        <f t="shared" si="73"/>
        <v>0.01+2.3864i</v>
      </c>
      <c r="AB300" t="str">
        <f t="shared" si="74"/>
        <v>-0.0419041233238351i</v>
      </c>
      <c r="AC300" t="str">
        <f t="shared" si="75"/>
        <v>0.01-0.0209520616723936i</v>
      </c>
      <c r="AD300" t="str">
        <f t="shared" si="76"/>
        <v>0.00435430804225667-0.0146449370872161i</v>
      </c>
      <c r="AE300" t="str">
        <f t="shared" si="77"/>
        <v>-0.00616338878315813-0.00187320322106874i</v>
      </c>
      <c r="AF300" t="str">
        <f t="shared" si="78"/>
        <v>-0.616338878315813-0.187320322106874i</v>
      </c>
      <c r="AG300">
        <f t="shared" si="79"/>
        <v>0.644175842451281</v>
      </c>
      <c r="AH300">
        <f t="shared" si="80"/>
        <v>-2.84653954326965</v>
      </c>
      <c r="AI300">
        <f t="shared" si="81"/>
        <v>-17.7993114046727</v>
      </c>
      <c r="AJ300">
        <f t="shared" si="82"/>
        <v>-170.430164711505</v>
      </c>
      <c r="AO300" t="str">
        <f t="shared" si="86"/>
        <v>0.983955555555556+0.126666666666667i</v>
      </c>
      <c r="AP300" t="str">
        <f t="shared" si="83"/>
        <v>0.999738446654508-0.128698431409068i</v>
      </c>
      <c r="AQ300">
        <f t="shared" si="84"/>
        <v>-0.128027975662367</v>
      </c>
      <c r="AR300">
        <f t="shared" si="85"/>
        <v>-7.33546266505725</v>
      </c>
    </row>
    <row r="301" spans="24:44">
      <c r="X301">
        <f t="shared" si="71"/>
        <v>39</v>
      </c>
      <c r="Y301">
        <f t="shared" si="87"/>
        <v>39000</v>
      </c>
      <c r="Z301">
        <f t="shared" si="72"/>
        <v>244920</v>
      </c>
      <c r="AA301" t="str">
        <f t="shared" si="73"/>
        <v>0.01+2.4492i</v>
      </c>
      <c r="AB301" t="str">
        <f t="shared" si="74"/>
        <v>-0.0408296586232239i</v>
      </c>
      <c r="AC301" t="str">
        <f t="shared" si="75"/>
        <v>0.01-0.0204148293218194i</v>
      </c>
      <c r="AD301" t="str">
        <f t="shared" si="76"/>
        <v>0.00434762792530394-0.0143043136192995i</v>
      </c>
      <c r="AE301" t="str">
        <f t="shared" si="77"/>
        <v>-0.00586398814982561-0.0018201035347118i</v>
      </c>
      <c r="AF301" t="str">
        <f t="shared" si="78"/>
        <v>-0.586398814982561-0.18201035347118i</v>
      </c>
      <c r="AG301">
        <f t="shared" si="79"/>
        <v>0.613996204372352</v>
      </c>
      <c r="AH301">
        <f t="shared" si="80"/>
        <v>-2.84063428745342</v>
      </c>
      <c r="AI301">
        <f t="shared" si="81"/>
        <v>-18.2160863585302</v>
      </c>
      <c r="AJ301">
        <f t="shared" si="82"/>
        <v>-170.289146564788</v>
      </c>
      <c r="AO301" t="str">
        <f t="shared" si="86"/>
        <v>0.9831+0.13i</v>
      </c>
      <c r="AP301" t="str">
        <f t="shared" si="83"/>
        <v>0.999709564592876-0.132196361913411i</v>
      </c>
      <c r="AQ301">
        <f t="shared" si="84"/>
        <v>-0.131472000513321</v>
      </c>
      <c r="AR301">
        <f t="shared" si="85"/>
        <v>-7.53279075355507</v>
      </c>
    </row>
    <row r="302" spans="24:44">
      <c r="X302">
        <f t="shared" si="71"/>
        <v>40</v>
      </c>
      <c r="Y302">
        <f t="shared" si="87"/>
        <v>40000</v>
      </c>
      <c r="Z302">
        <f t="shared" si="72"/>
        <v>251200</v>
      </c>
      <c r="AA302" t="str">
        <f t="shared" si="73"/>
        <v>0.01+2.512i</v>
      </c>
      <c r="AB302" t="str">
        <f t="shared" si="74"/>
        <v>-0.0398089171576433i</v>
      </c>
      <c r="AC302" t="str">
        <f t="shared" si="75"/>
        <v>0.01-0.0199044585887739i</v>
      </c>
      <c r="AD302" t="str">
        <f t="shared" si="76"/>
        <v>0.00434088849446823-0.0139815119737853i</v>
      </c>
      <c r="AE302" t="str">
        <f t="shared" si="77"/>
        <v>-0.00558688073894366-0.00176980648837012i</v>
      </c>
      <c r="AF302" t="str">
        <f t="shared" si="78"/>
        <v>-0.558688073894366-0.176980648837012i</v>
      </c>
      <c r="AG302">
        <f t="shared" si="79"/>
        <v>0.586049924472793</v>
      </c>
      <c r="AH302">
        <f t="shared" si="80"/>
        <v>-2.83481424290971</v>
      </c>
      <c r="AI302">
        <f t="shared" si="81"/>
        <v>-18.6207078005054</v>
      </c>
      <c r="AJ302">
        <f t="shared" si="82"/>
        <v>-170.153347154637</v>
      </c>
      <c r="AO302" t="str">
        <f t="shared" si="86"/>
        <v>0.982222222222222+0.133333333333333i</v>
      </c>
      <c r="AP302" t="str">
        <f t="shared" si="83"/>
        <v>0.999678333768923-0.1357029412356i</v>
      </c>
      <c r="AQ302">
        <f t="shared" si="84"/>
        <v>-0.134921898227627</v>
      </c>
      <c r="AR302">
        <f t="shared" si="85"/>
        <v>-7.73045533233667</v>
      </c>
    </row>
    <row r="303" spans="24:44">
      <c r="X303">
        <f t="shared" si="71"/>
        <v>41</v>
      </c>
      <c r="Y303">
        <f t="shared" si="87"/>
        <v>41000</v>
      </c>
      <c r="Z303">
        <f t="shared" si="72"/>
        <v>257480</v>
      </c>
      <c r="AA303" t="str">
        <f t="shared" si="73"/>
        <v>0.01+2.5748i</v>
      </c>
      <c r="AB303" t="str">
        <f t="shared" si="74"/>
        <v>-0.0388379679586764i</v>
      </c>
      <c r="AC303" t="str">
        <f t="shared" si="75"/>
        <v>0.01-0.0194189839890477i</v>
      </c>
      <c r="AD303" t="str">
        <f t="shared" si="76"/>
        <v>0.00433408383885435-0.0136752215477053i</v>
      </c>
      <c r="AE303" t="str">
        <f t="shared" si="77"/>
        <v>-0.00532989923186394-0.00172208831775928i</v>
      </c>
      <c r="AF303" t="str">
        <f t="shared" si="78"/>
        <v>-0.532989923186394-0.172208831775928i</v>
      </c>
      <c r="AG303">
        <f t="shared" si="79"/>
        <v>0.560119755016611</v>
      </c>
      <c r="AH303">
        <f t="shared" si="80"/>
        <v>-2.8290805590011</v>
      </c>
      <c r="AI303">
        <f t="shared" si="81"/>
        <v>-19.0137822829294</v>
      </c>
      <c r="AJ303">
        <f t="shared" si="82"/>
        <v>-170.022841244062</v>
      </c>
      <c r="AO303" t="str">
        <f t="shared" si="86"/>
        <v>0.981322222222222+0.136666666666667i</v>
      </c>
      <c r="AP303" t="str">
        <f t="shared" si="83"/>
        <v>0.999644627014839-0.139218389160685i</v>
      </c>
      <c r="AQ303">
        <f t="shared" si="84"/>
        <v>-0.138377824303396</v>
      </c>
      <c r="AR303">
        <f t="shared" si="85"/>
        <v>-7.92846531078743</v>
      </c>
    </row>
    <row r="304" spans="24:44">
      <c r="X304">
        <f t="shared" si="71"/>
        <v>42</v>
      </c>
      <c r="Y304">
        <f t="shared" si="87"/>
        <v>42000</v>
      </c>
      <c r="Z304">
        <f t="shared" si="72"/>
        <v>263760</v>
      </c>
      <c r="AA304" t="str">
        <f t="shared" si="73"/>
        <v>0.01+2.6376i</v>
      </c>
      <c r="AB304" t="str">
        <f t="shared" si="74"/>
        <v>-0.0379132544358508i</v>
      </c>
      <c r="AC304" t="str">
        <f t="shared" si="75"/>
        <v>0.01-0.0189566272274037i</v>
      </c>
      <c r="AD304" t="str">
        <f t="shared" si="76"/>
        <v>0.00432720889608528-0.0133842564390624i</v>
      </c>
      <c r="AE304" t="str">
        <f t="shared" si="77"/>
        <v>-0.0050911337382746-0.00167674881284747i</v>
      </c>
      <c r="AF304" t="str">
        <f t="shared" si="78"/>
        <v>-0.50911337382746-0.167674881284747i</v>
      </c>
      <c r="AG304">
        <f t="shared" si="79"/>
        <v>0.536014265877162</v>
      </c>
      <c r="AH304">
        <f t="shared" si="80"/>
        <v>-2.82343422302386</v>
      </c>
      <c r="AI304">
        <f t="shared" si="81"/>
        <v>-19.3958731171454</v>
      </c>
      <c r="AJ304">
        <f t="shared" si="82"/>
        <v>-169.897694330776</v>
      </c>
      <c r="AO304" t="str">
        <f t="shared" si="86"/>
        <v>0.9804+0.14i</v>
      </c>
      <c r="AP304" t="str">
        <f t="shared" si="83"/>
        <v>0.999608313413218-0.142742925212006i</v>
      </c>
      <c r="AQ304">
        <f t="shared" si="84"/>
        <v>-0.141839934595087</v>
      </c>
      <c r="AR304">
        <f t="shared" si="85"/>
        <v>-8.12682961871012</v>
      </c>
    </row>
    <row r="305" spans="24:44">
      <c r="X305">
        <f t="shared" si="71"/>
        <v>43</v>
      </c>
      <c r="Y305">
        <f t="shared" si="87"/>
        <v>43000</v>
      </c>
      <c r="Z305">
        <f t="shared" si="72"/>
        <v>270040</v>
      </c>
      <c r="AA305" t="str">
        <f t="shared" si="73"/>
        <v>0.01+2.7004i</v>
      </c>
      <c r="AB305" t="str">
        <f t="shared" si="74"/>
        <v>-0.0370315508443194i</v>
      </c>
      <c r="AC305" t="str">
        <f t="shared" si="75"/>
        <v>0.01-0.0185157754314176i</v>
      </c>
      <c r="AD305" t="str">
        <f t="shared" si="76"/>
        <v>0.00432025933761609-0.0131075409498115i</v>
      </c>
      <c r="AE305" t="str">
        <f t="shared" si="77"/>
        <v>-0.00486889590734333-0.00163360827174305i</v>
      </c>
      <c r="AF305" t="str">
        <f t="shared" si="78"/>
        <v>-0.486889590734333-0.163360827174305i</v>
      </c>
      <c r="AG305">
        <f t="shared" si="79"/>
        <v>0.513564244686601</v>
      </c>
      <c r="AH305">
        <f t="shared" si="80"/>
        <v>-2.817876071803</v>
      </c>
      <c r="AI305">
        <f t="shared" si="81"/>
        <v>-19.767504492508</v>
      </c>
      <c r="AJ305">
        <f t="shared" si="82"/>
        <v>-169.777963311925</v>
      </c>
      <c r="AO305" t="str">
        <f t="shared" si="86"/>
        <v>0.979455555555556+0.143333333333333i</v>
      </c>
      <c r="AP305" t="str">
        <f t="shared" si="83"/>
        <v>0.999569258257649-0.146276768630233i</v>
      </c>
      <c r="AQ305">
        <f t="shared" si="84"/>
        <v>-0.145308385320222</v>
      </c>
      <c r="AR305">
        <f t="shared" si="85"/>
        <v>-8.32555720670943</v>
      </c>
    </row>
    <row r="306" spans="24:44">
      <c r="X306">
        <f t="shared" si="71"/>
        <v>44</v>
      </c>
      <c r="Y306">
        <f t="shared" si="87"/>
        <v>44000</v>
      </c>
      <c r="Z306">
        <f t="shared" si="72"/>
        <v>276320</v>
      </c>
      <c r="AA306" t="str">
        <f t="shared" si="73"/>
        <v>0.01+2.7632i</v>
      </c>
      <c r="AB306" t="str">
        <f t="shared" si="74"/>
        <v>-0.0361899246887666i</v>
      </c>
      <c r="AC306" t="str">
        <f t="shared" si="75"/>
        <v>0.01-0.0180949623534308i</v>
      </c>
      <c r="AD306" t="str">
        <f t="shared" si="76"/>
        <v>0.00431323147199226-0.0128440970657174i</v>
      </c>
      <c r="AE306" t="str">
        <f t="shared" si="77"/>
        <v>-0.00466168875109024-0.00159250491816864i</v>
      </c>
      <c r="AF306" t="str">
        <f t="shared" si="78"/>
        <v>-0.466168875109024-0.159250491816864i</v>
      </c>
      <c r="AG306">
        <f t="shared" si="79"/>
        <v>0.492619669993318</v>
      </c>
      <c r="AH306">
        <f t="shared" si="80"/>
        <v>-2.81240680214297</v>
      </c>
      <c r="AI306">
        <f t="shared" si="81"/>
        <v>-20.1291651076288</v>
      </c>
      <c r="AJ306">
        <f t="shared" si="82"/>
        <v>-169.663697083242</v>
      </c>
      <c r="AO306" t="str">
        <f t="shared" si="86"/>
        <v>0.978488888888889+0.146666666666667i</v>
      </c>
      <c r="AP306" t="str">
        <f t="shared" si="83"/>
        <v>0.999527323012396-0.149820138351241i</v>
      </c>
      <c r="AQ306">
        <f t="shared" si="84"/>
        <v>-0.148783333065901</v>
      </c>
      <c r="AR306">
        <f t="shared" si="85"/>
        <v>-8.52465704656536</v>
      </c>
    </row>
    <row r="307" spans="24:44">
      <c r="X307">
        <f t="shared" si="71"/>
        <v>45</v>
      </c>
      <c r="Y307">
        <f t="shared" si="87"/>
        <v>45000</v>
      </c>
      <c r="Z307">
        <f t="shared" si="72"/>
        <v>282600</v>
      </c>
      <c r="AA307" t="str">
        <f t="shared" si="73"/>
        <v>0.01+2.826i</v>
      </c>
      <c r="AB307" t="str">
        <f t="shared" si="74"/>
        <v>-0.0353857041401274i</v>
      </c>
      <c r="AC307" t="str">
        <f t="shared" si="75"/>
        <v>0.01-0.0176928520789101i</v>
      </c>
      <c r="AD307" t="str">
        <f t="shared" si="76"/>
        <v>0.00430612216289812-0.0125930336055747i</v>
      </c>
      <c r="AE307" t="str">
        <f t="shared" si="77"/>
        <v>-0.00446818116276171-0.00155329270192967i</v>
      </c>
      <c r="AF307" t="str">
        <f t="shared" si="78"/>
        <v>-0.446818116276171-0.155329270192967i</v>
      </c>
      <c r="AG307">
        <f t="shared" si="79"/>
        <v>0.473047155378051</v>
      </c>
      <c r="AH307">
        <f t="shared" si="80"/>
        <v>-2.80702698031369</v>
      </c>
      <c r="AI307">
        <f t="shared" si="81"/>
        <v>-20.4813113819129</v>
      </c>
      <c r="AJ307">
        <f t="shared" si="82"/>
        <v>-169.554937082922</v>
      </c>
      <c r="AO307" t="str">
        <f t="shared" si="86"/>
        <v>0.9775+0.15i</v>
      </c>
      <c r="AP307" t="str">
        <f t="shared" si="83"/>
        <v>0.999482365271183-0.15337325298279i</v>
      </c>
      <c r="AQ307">
        <f t="shared" si="84"/>
        <v>-0.152264934795131</v>
      </c>
      <c r="AR307">
        <f t="shared" si="85"/>
        <v>-8.72413813159571</v>
      </c>
    </row>
    <row r="308" spans="24:44">
      <c r="X308">
        <f t="shared" si="71"/>
        <v>46</v>
      </c>
      <c r="Y308">
        <f t="shared" si="87"/>
        <v>46000</v>
      </c>
      <c r="Z308">
        <f t="shared" si="72"/>
        <v>288880</v>
      </c>
      <c r="AA308" t="str">
        <f t="shared" si="73"/>
        <v>0.01+2.8888i</v>
      </c>
      <c r="AB308" t="str">
        <f t="shared" si="74"/>
        <v>-0.0346164497022985i</v>
      </c>
      <c r="AC308" t="str">
        <f t="shared" si="75"/>
        <v>0.01-0.0173082248598034i</v>
      </c>
      <c r="AD308" t="str">
        <f t="shared" si="76"/>
        <v>0.00429892875945144-0.0123535367857593i</v>
      </c>
      <c r="AE308" t="str">
        <f t="shared" si="77"/>
        <v>-0.00428718631256513-0.00151583941744601i</v>
      </c>
      <c r="AF308" t="str">
        <f t="shared" si="78"/>
        <v>-0.428718631256513-0.151583941744601i</v>
      </c>
      <c r="AG308">
        <f t="shared" si="79"/>
        <v>0.454727782504312</v>
      </c>
      <c r="AH308">
        <f t="shared" si="80"/>
        <v>-2.80173705071744</v>
      </c>
      <c r="AI308">
        <f t="shared" si="81"/>
        <v>-20.824370304588</v>
      </c>
      <c r="AJ308">
        <f t="shared" si="82"/>
        <v>-169.451717788547</v>
      </c>
      <c r="AO308" t="str">
        <f t="shared" si="86"/>
        <v>0.976488888888889+0.153333333333333i</v>
      </c>
      <c r="AP308" t="str">
        <f t="shared" si="83"/>
        <v>0.999434238715082-0.156936330779984i</v>
      </c>
      <c r="AQ308">
        <f t="shared" si="84"/>
        <v>-0.155753347852962</v>
      </c>
      <c r="AR308">
        <f t="shared" si="85"/>
        <v>-8.92400947700773</v>
      </c>
    </row>
    <row r="309" spans="24:44">
      <c r="X309">
        <f t="shared" si="71"/>
        <v>47</v>
      </c>
      <c r="Y309">
        <f t="shared" si="87"/>
        <v>47000</v>
      </c>
      <c r="Z309">
        <f t="shared" si="72"/>
        <v>295160</v>
      </c>
      <c r="AA309" t="str">
        <f t="shared" si="73"/>
        <v>0.01+2.9516i</v>
      </c>
      <c r="AB309" t="str">
        <f t="shared" si="74"/>
        <v>-0.0338799294958666i</v>
      </c>
      <c r="AC309" t="str">
        <f t="shared" si="75"/>
        <v>0.01-0.0169399647564033i</v>
      </c>
      <c r="AD309" t="str">
        <f t="shared" si="76"/>
        <v>0.0042916490366818-0.0121248619893158i</v>
      </c>
      <c r="AE309" t="str">
        <f t="shared" si="77"/>
        <v>-0.00411764326007799-0.00148002508772955i</v>
      </c>
      <c r="AF309" t="str">
        <f t="shared" si="78"/>
        <v>-0.411764326007799-0.148002508772955i</v>
      </c>
      <c r="AG309">
        <f t="shared" si="79"/>
        <v>0.437555256825633</v>
      </c>
      <c r="AH309">
        <f t="shared" si="80"/>
        <v>-2.79653734385456</v>
      </c>
      <c r="AI309">
        <f t="shared" si="81"/>
        <v>-21.1587419695371</v>
      </c>
      <c r="AJ309">
        <f t="shared" si="82"/>
        <v>-169.354067173829</v>
      </c>
      <c r="AO309" t="str">
        <f t="shared" si="86"/>
        <v>0.975455555555556+0.156666666666667i</v>
      </c>
      <c r="AP309" t="str">
        <f t="shared" si="83"/>
        <v>0.999382793069516-0.160509589619439i</v>
      </c>
      <c r="AQ309">
        <f t="shared" si="84"/>
        <v>-0.159248729972403</v>
      </c>
      <c r="AR309">
        <f t="shared" si="85"/>
        <v>-9.12428012023717</v>
      </c>
    </row>
    <row r="310" spans="24:44">
      <c r="X310">
        <f t="shared" si="71"/>
        <v>48</v>
      </c>
      <c r="Y310">
        <f t="shared" si="87"/>
        <v>48000</v>
      </c>
      <c r="Z310">
        <f t="shared" si="72"/>
        <v>301440</v>
      </c>
      <c r="AA310" t="str">
        <f t="shared" si="73"/>
        <v>0.01+3.0144i</v>
      </c>
      <c r="AB310" t="str">
        <f t="shared" si="74"/>
        <v>-0.0331740976313694i</v>
      </c>
      <c r="AC310" t="str">
        <f t="shared" si="75"/>
        <v>0.01-0.0165870488239782i</v>
      </c>
      <c r="AD310" t="str">
        <f t="shared" si="76"/>
        <v>0.00428428114451363-0.0119063265639196i</v>
      </c>
      <c r="AE310" t="str">
        <f t="shared" si="77"/>
        <v>-0.00395860124678973-0.00144574057093486i</v>
      </c>
      <c r="AF310" t="str">
        <f t="shared" si="78"/>
        <v>-0.395860124678973-0.144574057093486i</v>
      </c>
      <c r="AG310">
        <f t="shared" si="79"/>
        <v>0.421434332126991</v>
      </c>
      <c r="AH310">
        <f t="shared" si="80"/>
        <v>-2.79142808368453</v>
      </c>
      <c r="AI310">
        <f t="shared" si="81"/>
        <v>-21.484801836886</v>
      </c>
      <c r="AJ310">
        <f t="shared" si="82"/>
        <v>-169.262007130691</v>
      </c>
      <c r="AO310" t="str">
        <f t="shared" si="86"/>
        <v>0.9744+0.16i</v>
      </c>
      <c r="AP310" t="str">
        <f t="shared" si="83"/>
        <v>0.999327874060402-0.164093246972151i</v>
      </c>
      <c r="AQ310">
        <f t="shared" si="84"/>
        <v>-0.162751239280139</v>
      </c>
      <c r="AR310">
        <f t="shared" si="85"/>
        <v>-9.32495912127577</v>
      </c>
    </row>
    <row r="311" spans="24:44">
      <c r="X311">
        <f t="shared" si="71"/>
        <v>49</v>
      </c>
      <c r="Y311">
        <f t="shared" si="87"/>
        <v>49000</v>
      </c>
      <c r="Z311">
        <f t="shared" si="72"/>
        <v>307720</v>
      </c>
      <c r="AA311" t="str">
        <f t="shared" si="73"/>
        <v>0.01+3.0772i</v>
      </c>
      <c r="AB311" t="str">
        <f t="shared" si="74"/>
        <v>-0.0324970752307292i</v>
      </c>
      <c r="AC311" t="str">
        <f t="shared" si="75"/>
        <v>0.01-0.0162485376234889i</v>
      </c>
      <c r="AD311" t="str">
        <f t="shared" si="76"/>
        <v>0.00427682356387917-0.0116973035017314i</v>
      </c>
      <c r="AE311" t="str">
        <f t="shared" si="77"/>
        <v>-0.00380920623096274-0.00141288635436681i</v>
      </c>
      <c r="AF311" t="str">
        <f t="shared" si="78"/>
        <v>-0.380920623096274-0.141288635436681i</v>
      </c>
      <c r="AG311">
        <f t="shared" si="79"/>
        <v>0.406279459982428</v>
      </c>
      <c r="AH311">
        <f t="shared" si="80"/>
        <v>-2.78640939446115</v>
      </c>
      <c r="AI311">
        <f t="shared" si="81"/>
        <v>-21.8029027562039</v>
      </c>
      <c r="AJ311">
        <f t="shared" si="82"/>
        <v>-169.175553861213</v>
      </c>
      <c r="AO311" t="str">
        <f t="shared" si="86"/>
        <v>0.973322222222222+0.163333333333333i</v>
      </c>
      <c r="AP311" t="str">
        <f t="shared" si="83"/>
        <v>0.999269323369416-0.167687519875003i</v>
      </c>
      <c r="AQ311">
        <f t="shared" si="84"/>
        <v>-0.166261034302025</v>
      </c>
      <c r="AR311">
        <f t="shared" si="85"/>
        <v>-9.52605556298583</v>
      </c>
    </row>
    <row r="312" spans="24:44">
      <c r="X312">
        <f t="shared" si="71"/>
        <v>50</v>
      </c>
      <c r="Y312">
        <f t="shared" si="87"/>
        <v>50000</v>
      </c>
      <c r="Z312">
        <f t="shared" si="72"/>
        <v>314000</v>
      </c>
      <c r="AA312" t="str">
        <f t="shared" si="73"/>
        <v>0.01+3.14i</v>
      </c>
      <c r="AB312" t="str">
        <f t="shared" si="74"/>
        <v>-0.0318471337261146i</v>
      </c>
      <c r="AC312" t="str">
        <f t="shared" si="75"/>
        <v>0.01-0.0159235668710191i</v>
      </c>
      <c r="AD312" t="str">
        <f t="shared" si="76"/>
        <v>0.00426927506883257-0.0114972158776774i</v>
      </c>
      <c r="AE312" t="str">
        <f t="shared" si="77"/>
        <v>-0.00366868930592662-0.00138137150703969i</v>
      </c>
      <c r="AF312" t="str">
        <f t="shared" si="78"/>
        <v>-0.366868930592662-0.138137150703969i</v>
      </c>
      <c r="AG312">
        <f t="shared" si="79"/>
        <v>0.39201362812894</v>
      </c>
      <c r="AH312">
        <f t="shared" si="80"/>
        <v>-2.78148130710656</v>
      </c>
      <c r="AI312">
        <f t="shared" si="81"/>
        <v>-22.113376781091</v>
      </c>
      <c r="AJ312">
        <f t="shared" si="82"/>
        <v>-169.094718243139</v>
      </c>
      <c r="AO312" t="str">
        <f t="shared" si="86"/>
        <v>0.972222222222222+0.166666666666667i</v>
      </c>
      <c r="AP312" t="str">
        <f t="shared" si="83"/>
        <v>0.999206978588422-0.171292624900873i</v>
      </c>
      <c r="AQ312">
        <f t="shared" si="84"/>
        <v>-0.169778273968339</v>
      </c>
      <c r="AR312">
        <f t="shared" si="85"/>
        <v>-9.72757855140164</v>
      </c>
    </row>
    <row r="313" spans="24:44">
      <c r="X313">
        <f t="shared" si="71"/>
        <v>51</v>
      </c>
      <c r="Y313">
        <f t="shared" si="87"/>
        <v>51000</v>
      </c>
      <c r="Z313">
        <f t="shared" si="72"/>
        <v>320280</v>
      </c>
      <c r="AA313" t="str">
        <f t="shared" si="73"/>
        <v>0.01+3.2028i</v>
      </c>
      <c r="AB313" t="str">
        <f t="shared" si="74"/>
        <v>-0.0312226801236418i</v>
      </c>
      <c r="AC313" t="str">
        <f t="shared" si="75"/>
        <v>0.01-0.0156113400696266i</v>
      </c>
      <c r="AD313" t="str">
        <f t="shared" si="76"/>
        <v>0.00426163469373287-0.0113055319420575i</v>
      </c>
      <c r="AE313" t="str">
        <f t="shared" si="77"/>
        <v>-0.00353635670633451-0.00135111276688168i</v>
      </c>
      <c r="AF313" t="str">
        <f t="shared" si="78"/>
        <v>-0.353635670633451-0.135111276688168i</v>
      </c>
      <c r="AG313">
        <f t="shared" si="79"/>
        <v>0.378567358118311</v>
      </c>
      <c r="AH313">
        <f t="shared" si="80"/>
        <v>-2.77664376517763</v>
      </c>
      <c r="AI313">
        <f t="shared" si="81"/>
        <v>-22.4165368006756</v>
      </c>
      <c r="AJ313">
        <f t="shared" si="82"/>
        <v>-169.019506172009</v>
      </c>
      <c r="AO313" t="str">
        <f t="shared" si="86"/>
        <v>0.9711+0.17i</v>
      </c>
      <c r="AP313" t="str">
        <f t="shared" si="83"/>
        <v>0.999140673173061-0.174908778127299i</v>
      </c>
      <c r="AQ313">
        <f t="shared" si="84"/>
        <v>-0.17330311761881</v>
      </c>
      <c r="AR313">
        <f t="shared" si="85"/>
        <v>-9.9295372160171</v>
      </c>
    </row>
    <row r="314" spans="24:44">
      <c r="X314">
        <f t="shared" si="71"/>
        <v>52</v>
      </c>
      <c r="Y314">
        <f t="shared" si="87"/>
        <v>52000</v>
      </c>
      <c r="Z314">
        <f t="shared" si="72"/>
        <v>326560</v>
      </c>
      <c r="AA314" t="str">
        <f t="shared" si="73"/>
        <v>0.01+3.2656i</v>
      </c>
      <c r="AB314" t="str">
        <f t="shared" si="74"/>
        <v>-0.0306222439674179i</v>
      </c>
      <c r="AC314" t="str">
        <f t="shared" si="75"/>
        <v>0.01-0.0153111219913645i</v>
      </c>
      <c r="AD314" t="str">
        <f t="shared" si="76"/>
        <v>0.00425390170472364-0.0111217607793962i</v>
      </c>
      <c r="AE314" t="str">
        <f t="shared" si="77"/>
        <v>-0.00341158115810173-0.00132203374272347i</v>
      </c>
      <c r="AF314" t="str">
        <f t="shared" si="78"/>
        <v>-0.341158115810173-0.132203374272347i</v>
      </c>
      <c r="AG314">
        <f t="shared" si="79"/>
        <v>0.365877837743886</v>
      </c>
      <c r="AH314">
        <f t="shared" si="80"/>
        <v>-2.77189663046893</v>
      </c>
      <c r="AI314">
        <f t="shared" si="81"/>
        <v>-22.7126780099719</v>
      </c>
      <c r="AJ314">
        <f t="shared" si="82"/>
        <v>-168.949918882464</v>
      </c>
      <c r="AO314" t="str">
        <f t="shared" si="86"/>
        <v>0.969955555555556+0.173333333333333i</v>
      </c>
      <c r="AP314" t="str">
        <f t="shared" si="83"/>
        <v>0.999070236395513-0.17853619510367i</v>
      </c>
      <c r="AQ314">
        <f t="shared" si="84"/>
        <v>-0.176835725007399</v>
      </c>
      <c r="AR314">
        <f t="shared" si="85"/>
        <v>-10.13194071006</v>
      </c>
    </row>
    <row r="315" spans="24:44">
      <c r="X315">
        <f t="shared" si="71"/>
        <v>53</v>
      </c>
      <c r="Y315">
        <f t="shared" si="87"/>
        <v>53000</v>
      </c>
      <c r="Z315">
        <f t="shared" si="72"/>
        <v>332840</v>
      </c>
      <c r="AA315" t="str">
        <f t="shared" si="73"/>
        <v>0.01+3.3284i</v>
      </c>
      <c r="AB315" t="str">
        <f t="shared" si="74"/>
        <v>-0.0300444657793534i</v>
      </c>
      <c r="AC315" t="str">
        <f t="shared" si="75"/>
        <v>0.01-0.0150222328971878i</v>
      </c>
      <c r="AD315" t="str">
        <f t="shared" si="76"/>
        <v>0.00424607557486736-0.0109454484587509i</v>
      </c>
      <c r="AE315" t="str">
        <f t="shared" si="77"/>
        <v>-0.00329379436926298-0.00129406421450008i</v>
      </c>
      <c r="AF315" t="str">
        <f t="shared" si="78"/>
        <v>-0.329379436926298-0.129406421450008i</v>
      </c>
      <c r="AG315">
        <f t="shared" si="79"/>
        <v>0.353888167903905</v>
      </c>
      <c r="AH315">
        <f t="shared" si="80"/>
        <v>-2.76723968828902</v>
      </c>
      <c r="AI315">
        <f t="shared" si="81"/>
        <v>-23.002079238036</v>
      </c>
      <c r="AJ315">
        <f t="shared" si="82"/>
        <v>-168.885953250809</v>
      </c>
      <c r="AO315" t="str">
        <f t="shared" si="86"/>
        <v>0.968788888888889+0.176666666666667i</v>
      </c>
      <c r="AP315" t="str">
        <f t="shared" si="83"/>
        <v>0.998995493296461-0.182175090816871i</v>
      </c>
      <c r="AQ315">
        <f t="shared" si="84"/>
        <v>-0.180376256306818</v>
      </c>
      <c r="AR315">
        <f t="shared" si="85"/>
        <v>-10.3347982107506</v>
      </c>
    </row>
    <row r="316" spans="24:44">
      <c r="X316">
        <f t="shared" si="71"/>
        <v>54</v>
      </c>
      <c r="Y316">
        <f t="shared" si="87"/>
        <v>54000</v>
      </c>
      <c r="Z316">
        <f t="shared" si="72"/>
        <v>339120</v>
      </c>
      <c r="AA316" t="str">
        <f t="shared" si="73"/>
        <v>0.01+3.3912i</v>
      </c>
      <c r="AB316" t="str">
        <f t="shared" si="74"/>
        <v>-0.0294880867834395i</v>
      </c>
      <c r="AC316" t="str">
        <f t="shared" si="75"/>
        <v>0.01-0.0147440433990918i</v>
      </c>
      <c r="AD316" t="str">
        <f t="shared" si="76"/>
        <v>0.00423815596239807-0.010776174611765i</v>
      </c>
      <c r="AE316" t="str">
        <f t="shared" si="77"/>
        <v>-0.00318248049279712-0.00126713951778217i</v>
      </c>
      <c r="AF316" t="str">
        <f t="shared" si="78"/>
        <v>-0.318248049279712-0.126713951778217i</v>
      </c>
      <c r="AG316">
        <f t="shared" si="79"/>
        <v>0.342546706954824</v>
      </c>
      <c r="AH316">
        <f t="shared" si="80"/>
        <v>-2.76267265244083</v>
      </c>
      <c r="AI316">
        <f t="shared" si="81"/>
        <v>-23.2850041503114</v>
      </c>
      <c r="AJ316">
        <f t="shared" si="82"/>
        <v>-168.827602080618</v>
      </c>
      <c r="AO316" t="str">
        <f t="shared" si="86"/>
        <v>0.9676+0.18i</v>
      </c>
      <c r="AP316" t="str">
        <f t="shared" si="83"/>
        <v>0.99891626463625-0.185825679655359i</v>
      </c>
      <c r="AQ316">
        <f t="shared" si="84"/>
        <v>-0.183924872112784</v>
      </c>
      <c r="AR316">
        <f t="shared" si="85"/>
        <v>-10.5381189195459</v>
      </c>
    </row>
    <row r="317" spans="24:44">
      <c r="X317">
        <f t="shared" si="71"/>
        <v>55</v>
      </c>
      <c r="Y317">
        <f t="shared" si="87"/>
        <v>55000</v>
      </c>
      <c r="Z317">
        <f t="shared" si="72"/>
        <v>345400</v>
      </c>
      <c r="AA317" t="str">
        <f t="shared" si="73"/>
        <v>0.01+3.454i</v>
      </c>
      <c r="AB317" t="str">
        <f t="shared" si="74"/>
        <v>-0.0289519397510133i</v>
      </c>
      <c r="AC317" t="str">
        <f t="shared" si="75"/>
        <v>0.01-0.0144759698827446i</v>
      </c>
      <c r="AD317" t="str">
        <f t="shared" si="76"/>
        <v>0.00423014269164332-0.0106135493840277i</v>
      </c>
      <c r="AE317" t="str">
        <f t="shared" si="77"/>
        <v>-0.00307717042012805-0.00124120000095943i</v>
      </c>
      <c r="AF317" t="str">
        <f t="shared" si="78"/>
        <v>-0.307717042012805-0.124120000095943i</v>
      </c>
      <c r="AG317">
        <f t="shared" si="79"/>
        <v>0.331806498382607</v>
      </c>
      <c r="AH317">
        <f t="shared" si="80"/>
        <v>-2.75819516993195</v>
      </c>
      <c r="AI317">
        <f t="shared" si="81"/>
        <v>-23.5617023393869</v>
      </c>
      <c r="AJ317">
        <f t="shared" si="82"/>
        <v>-168.774854372838</v>
      </c>
      <c r="AO317" t="str">
        <f t="shared" si="86"/>
        <v>0.966388888888889+0.183333333333333i</v>
      </c>
      <c r="AP317" t="str">
        <f t="shared" si="83"/>
        <v>0.99883236684528-0.189488175371625i</v>
      </c>
      <c r="AQ317">
        <f t="shared" si="84"/>
        <v>-0.187481733448016</v>
      </c>
      <c r="AR317">
        <f t="shared" si="85"/>
        <v>-10.741912062368</v>
      </c>
    </row>
    <row r="318" spans="24:44">
      <c r="X318">
        <f t="shared" si="71"/>
        <v>56</v>
      </c>
      <c r="Y318">
        <f t="shared" si="87"/>
        <v>56000</v>
      </c>
      <c r="Z318">
        <f t="shared" si="72"/>
        <v>351680</v>
      </c>
      <c r="AA318" t="str">
        <f t="shared" si="73"/>
        <v>0.01+3.5168i</v>
      </c>
      <c r="AB318" t="str">
        <f t="shared" si="74"/>
        <v>-0.0284349408268881i</v>
      </c>
      <c r="AC318" t="str">
        <f t="shared" si="75"/>
        <v>0.01-0.0142174704205528i</v>
      </c>
      <c r="AD318" t="str">
        <f t="shared" si="76"/>
        <v>0.00422203573623753-0.0104572107130739i</v>
      </c>
      <c r="AE318" t="str">
        <f t="shared" si="77"/>
        <v>-0.00297743678672126-0.00121619054521703i</v>
      </c>
      <c r="AF318" t="str">
        <f t="shared" si="78"/>
        <v>-0.297743678672126-0.121619054521703i</v>
      </c>
      <c r="AG318">
        <f t="shared" si="79"/>
        <v>0.321624769898034</v>
      </c>
      <c r="AH318">
        <f t="shared" si="80"/>
        <v>-2.75380682543668</v>
      </c>
      <c r="AI318">
        <f t="shared" si="81"/>
        <v>-23.832410316549</v>
      </c>
      <c r="AJ318">
        <f t="shared" si="82"/>
        <v>-168.727695581658</v>
      </c>
      <c r="AO318" t="str">
        <f t="shared" si="86"/>
        <v>0.965155555555556+0.186666666666667i</v>
      </c>
      <c r="AP318" t="str">
        <f t="shared" si="83"/>
        <v>0.998743611973636-0.193162791042977i</v>
      </c>
      <c r="AQ318">
        <f t="shared" si="84"/>
        <v>-0.191047001765935</v>
      </c>
      <c r="AR318">
        <f t="shared" si="85"/>
        <v>-10.9461868898164</v>
      </c>
    </row>
    <row r="319" spans="24:44">
      <c r="X319">
        <f t="shared" si="71"/>
        <v>57</v>
      </c>
      <c r="Y319">
        <f t="shared" si="87"/>
        <v>57000</v>
      </c>
      <c r="Z319">
        <f t="shared" si="72"/>
        <v>357960</v>
      </c>
      <c r="AA319" t="str">
        <f t="shared" si="73"/>
        <v>0.01+3.5796i</v>
      </c>
      <c r="AB319" t="str">
        <f t="shared" si="74"/>
        <v>-0.02793608221589i</v>
      </c>
      <c r="AC319" t="str">
        <f t="shared" si="75"/>
        <v>0.01-0.013968041114929i</v>
      </c>
      <c r="AD319" t="str">
        <f t="shared" si="76"/>
        <v>0.00421383520430899-0.0103068218929091i</v>
      </c>
      <c r="AE319" t="str">
        <f t="shared" si="77"/>
        <v>-0.00288288958992085-0.00119206013895132i</v>
      </c>
      <c r="AF319" t="str">
        <f t="shared" si="78"/>
        <v>-0.288288958992085-0.119206013895132i</v>
      </c>
      <c r="AG319">
        <f t="shared" si="79"/>
        <v>0.311962493940388</v>
      </c>
      <c r="AH319">
        <f t="shared" si="80"/>
        <v>-2.74950714552831</v>
      </c>
      <c r="AI319">
        <f t="shared" si="81"/>
        <v>-24.0973524149317</v>
      </c>
      <c r="AJ319">
        <f t="shared" si="82"/>
        <v>-168.686107857198</v>
      </c>
      <c r="AO319" t="str">
        <f t="shared" si="86"/>
        <v>0.9639+0.19i</v>
      </c>
      <c r="AP319" t="str">
        <f t="shared" si="83"/>
        <v>0.998649807639989-0.196849739030603i</v>
      </c>
      <c r="AQ319">
        <f t="shared" si="84"/>
        <v>-0.194620838954064</v>
      </c>
      <c r="AR319">
        <f t="shared" si="85"/>
        <v>-11.1509526773632</v>
      </c>
    </row>
    <row r="320" spans="24:44">
      <c r="X320">
        <f t="shared" si="71"/>
        <v>58</v>
      </c>
      <c r="Y320">
        <f t="shared" si="87"/>
        <v>58000</v>
      </c>
      <c r="Z320">
        <f t="shared" si="72"/>
        <v>364240</v>
      </c>
      <c r="AA320" t="str">
        <f t="shared" si="73"/>
        <v>0.01+3.6424i</v>
      </c>
      <c r="AB320" t="str">
        <f t="shared" si="74"/>
        <v>-0.0274544256259609i</v>
      </c>
      <c r="AC320" t="str">
        <f t="shared" si="75"/>
        <v>0.01-0.0137272128198441i</v>
      </c>
      <c r="AD320" t="str">
        <f t="shared" si="76"/>
        <v>0.00420554132537009-0.0101620693904787i</v>
      </c>
      <c r="AE320" t="str">
        <f t="shared" si="77"/>
        <v>-0.00279317233466455-0.00116876149952177i</v>
      </c>
      <c r="AF320" t="str">
        <f t="shared" si="78"/>
        <v>-0.279317233466455-0.116876149952177i</v>
      </c>
      <c r="AG320">
        <f t="shared" si="79"/>
        <v>0.302784001127863</v>
      </c>
      <c r="AH320">
        <f t="shared" si="80"/>
        <v>-2.74529560269759</v>
      </c>
      <c r="AI320">
        <f t="shared" si="81"/>
        <v>-24.3567416137166</v>
      </c>
      <c r="AJ320">
        <f t="shared" si="82"/>
        <v>-168.650070275927</v>
      </c>
      <c r="AO320" t="str">
        <f t="shared" si="86"/>
        <v>0.962622222222222+0.193333333333333i</v>
      </c>
      <c r="AP320" t="str">
        <f t="shared" si="83"/>
        <v>0.998550756979757-0.200549230936882i</v>
      </c>
      <c r="AQ320">
        <f t="shared" si="84"/>
        <v>-0.198203407337154</v>
      </c>
      <c r="AR320">
        <f t="shared" si="85"/>
        <v>-11.3562187255312</v>
      </c>
    </row>
    <row r="321" spans="24:44">
      <c r="X321">
        <f t="shared" si="71"/>
        <v>59</v>
      </c>
      <c r="Y321">
        <f t="shared" si="87"/>
        <v>59000</v>
      </c>
      <c r="Z321">
        <f t="shared" si="72"/>
        <v>370520</v>
      </c>
      <c r="AA321" t="str">
        <f t="shared" si="73"/>
        <v>0.01+3.7052i</v>
      </c>
      <c r="AB321" t="str">
        <f t="shared" si="74"/>
        <v>-0.0269890963780633i</v>
      </c>
      <c r="AC321" t="str">
        <f t="shared" si="75"/>
        <v>0.01-0.0134945481957789i</v>
      </c>
      <c r="AD321" t="str">
        <f t="shared" si="76"/>
        <v>0.00419715443868329-0.0100226608841862i</v>
      </c>
      <c r="AE321" t="str">
        <f t="shared" si="77"/>
        <v>-0.00270795863557989-0.00114625073627987i</v>
      </c>
      <c r="AF321" t="str">
        <f t="shared" si="78"/>
        <v>-0.270795863557989-0.114625073627987i</v>
      </c>
      <c r="AG321">
        <f t="shared" si="79"/>
        <v>0.294056639483516</v>
      </c>
      <c r="AH321">
        <f t="shared" si="80"/>
        <v>-2.74117161917094</v>
      </c>
      <c r="AI321">
        <f t="shared" si="81"/>
        <v>-24.6107802916736</v>
      </c>
      <c r="AJ321">
        <f t="shared" si="82"/>
        <v>-168.619559059592</v>
      </c>
      <c r="AO321" t="str">
        <f t="shared" si="86"/>
        <v>0.961322222222222+0.196666666666667i</v>
      </c>
      <c r="AP321" t="str">
        <f t="shared" si="83"/>
        <v>0.998446258592594-0.20426147756087i</v>
      </c>
      <c r="AQ321">
        <f t="shared" si="84"/>
        <v>-0.201794869679971</v>
      </c>
      <c r="AR321">
        <f t="shared" si="85"/>
        <v>-11.5619943600548</v>
      </c>
    </row>
    <row r="322" spans="24:44">
      <c r="X322">
        <f t="shared" si="71"/>
        <v>60</v>
      </c>
      <c r="Y322">
        <f t="shared" si="87"/>
        <v>60000</v>
      </c>
      <c r="Z322">
        <f t="shared" si="72"/>
        <v>376800</v>
      </c>
      <c r="AA322" t="str">
        <f t="shared" si="73"/>
        <v>0.01+3.768i</v>
      </c>
      <c r="AB322" t="str">
        <f t="shared" si="74"/>
        <v>-0.0265392781050955i</v>
      </c>
      <c r="AC322" t="str">
        <f t="shared" si="75"/>
        <v>0.01-0.0132696390591826i</v>
      </c>
      <c r="AD322" t="str">
        <f t="shared" si="76"/>
        <v>0.00418867498290719-0.00988832349855582i</v>
      </c>
      <c r="AE322" t="str">
        <f t="shared" si="77"/>
        <v>-0.00262694921468535-0.00112448704968902i</v>
      </c>
      <c r="AF322" t="str">
        <f t="shared" si="78"/>
        <v>-0.262694921468535-0.112448704968902i</v>
      </c>
      <c r="AG322">
        <f t="shared" si="79"/>
        <v>0.28575047334089</v>
      </c>
      <c r="AH322">
        <f t="shared" si="80"/>
        <v>-2.73713457054061</v>
      </c>
      <c r="AI322">
        <f t="shared" si="81"/>
        <v>-24.8596609173308</v>
      </c>
      <c r="AJ322">
        <f t="shared" si="82"/>
        <v>-168.59454778335</v>
      </c>
      <c r="AO322" t="str">
        <f t="shared" si="86"/>
        <v>0.96+0.2i</v>
      </c>
      <c r="AP322" t="str">
        <f t="shared" si="83"/>
        <v>0.998336106489185-0.207986688851913i</v>
      </c>
      <c r="AQ322">
        <f t="shared" si="84"/>
        <v>-0.205395389189767</v>
      </c>
      <c r="AR322">
        <f t="shared" si="85"/>
        <v>-11.7682889320206</v>
      </c>
    </row>
    <row r="323" spans="24:44">
      <c r="X323">
        <f t="shared" ref="X323:X386" si="88">Y323/1000</f>
        <v>61</v>
      </c>
      <c r="Y323">
        <f t="shared" si="87"/>
        <v>61000</v>
      </c>
      <c r="Z323">
        <f t="shared" ref="Z323:Z386" si="89">6.28*Y323</f>
        <v>383080</v>
      </c>
      <c r="AA323" t="str">
        <f t="shared" ref="AA323:AA386" si="90">COMPLEX(Q$11,Q$3*Z323)</f>
        <v>0.01+3.8308i</v>
      </c>
      <c r="AB323" t="str">
        <f t="shared" ref="AB323:AB386" si="91">COMPLEX(Q$8,-1/(Q$6*Z323))</f>
        <v>-0.0261042079722251i</v>
      </c>
      <c r="AC323" t="str">
        <f t="shared" ref="AC323:AC386" si="92">COMPLEX(Q$9,-1/(Q$7*Z323))</f>
        <v>0.01-0.0130521039926386i</v>
      </c>
      <c r="AD323" t="str">
        <f t="shared" ref="AD323:AD386" si="93">IMDIV(1,IMSUM(IMDIV(1,AB323),IMDIV(1,AC323),1/Q$5))</f>
        <v>0.00418010348685774-0.00975880221252808i</v>
      </c>
      <c r="AE323" t="str">
        <f t="shared" ref="AE323:AE386" si="94">IMDIV(AD323,IMSUM(AA323,AD323))</f>
        <v>-0.00254986924288245-0.00110343246208419i</v>
      </c>
      <c r="AF323" t="str">
        <f t="shared" ref="AF323:AF386" si="95">IMPRODUCT(U$1,AE323)</f>
        <v>-0.254986924288245-0.110343246208419i</v>
      </c>
      <c r="AG323">
        <f t="shared" ref="AG323:AG386" si="96">IMABS(AF323)</f>
        <v>0.277838016732396</v>
      </c>
      <c r="AH323">
        <f t="shared" ref="AH323:AH386" si="97">IMARGUMENT(AF323)</f>
        <v>-2.73318378921683</v>
      </c>
      <c r="AI323">
        <f t="shared" ref="AI323:AI386" si="98">20*LOG(AG323)+D$26+D$27</f>
        <v>-25.103566682196</v>
      </c>
      <c r="AJ323">
        <f t="shared" ref="AJ323:AJ386" si="99">DEGREES(AH323)+AR323</f>
        <v>-168.575007573689</v>
      </c>
      <c r="AO323" t="str">
        <f t="shared" si="86"/>
        <v>0.958655555555556+0.203333333333333i</v>
      </c>
      <c r="AP323" t="str">
        <f t="shared" ref="AP323:AP386" si="100">IMDIV(1,AO323)</f>
        <v>0.998220090037403-0.211725073861362i</v>
      </c>
      <c r="AQ323">
        <f t="shared" ref="AQ323:AQ386" si="101">IMARGUMENT(AP323)</f>
        <v>-0.209005129518427</v>
      </c>
      <c r="AR323">
        <f t="shared" ref="AR323:AR386" si="102">DEGREES(AQ323)</f>
        <v>-11.975111817991</v>
      </c>
    </row>
    <row r="324" spans="24:44">
      <c r="X324">
        <f t="shared" si="88"/>
        <v>62</v>
      </c>
      <c r="Y324">
        <f t="shared" si="87"/>
        <v>62000</v>
      </c>
      <c r="Z324">
        <f t="shared" si="89"/>
        <v>389360</v>
      </c>
      <c r="AA324" t="str">
        <f t="shared" si="90"/>
        <v>0.01+3.8936i</v>
      </c>
      <c r="AB324" t="str">
        <f t="shared" si="91"/>
        <v>-0.0256831723597699i</v>
      </c>
      <c r="AC324" t="str">
        <f t="shared" si="92"/>
        <v>0.01-0.0128415861863057i</v>
      </c>
      <c r="AD324" t="str">
        <f t="shared" si="93"/>
        <v>0.0041714405612414-0.00963385842178385i</v>
      </c>
      <c r="AE324" t="str">
        <f t="shared" si="94"/>
        <v>-0.00247646598094133-0.00108305157623824i</v>
      </c>
      <c r="AF324" t="str">
        <f t="shared" si="95"/>
        <v>-0.247646598094133-0.108305157623824i</v>
      </c>
      <c r="AG324">
        <f t="shared" si="96"/>
        <v>0.270293996817388</v>
      </c>
      <c r="AH324">
        <f t="shared" si="97"/>
        <v>-2.72931856771167</v>
      </c>
      <c r="AI324">
        <f t="shared" si="98"/>
        <v>-25.3426720827003</v>
      </c>
      <c r="AJ324">
        <f t="shared" si="99"/>
        <v>-168.560907296676</v>
      </c>
      <c r="AO324" t="str">
        <f t="shared" si="86"/>
        <v>0.957288888888889+0.206666666666667i</v>
      </c>
      <c r="AP324" t="str">
        <f t="shared" si="100"/>
        <v>0.998097993907833-0.215476840692299i</v>
      </c>
      <c r="AQ324">
        <f t="shared" si="101"/>
        <v>-0.212624254764259</v>
      </c>
      <c r="AR324">
        <f t="shared" si="102"/>
        <v>-12.1824724201064</v>
      </c>
    </row>
    <row r="325" spans="24:44">
      <c r="X325">
        <f t="shared" si="88"/>
        <v>63</v>
      </c>
      <c r="Y325">
        <f t="shared" si="87"/>
        <v>63000</v>
      </c>
      <c r="Z325">
        <f t="shared" si="89"/>
        <v>395640</v>
      </c>
      <c r="AA325" t="str">
        <f t="shared" si="90"/>
        <v>0.01+3.9564i</v>
      </c>
      <c r="AB325" t="str">
        <f t="shared" si="91"/>
        <v>-0.0252755029572338i</v>
      </c>
      <c r="AC325" t="str">
        <f t="shared" si="92"/>
        <v>0.01-0.0126377514849358i</v>
      </c>
      <c r="AD325" t="str">
        <f t="shared" si="93"/>
        <v>0.00416268689123925-0.00951326863798148i</v>
      </c>
      <c r="AE325" t="str">
        <f t="shared" si="94"/>
        <v>-0.00240650668200617-0.00106331135842602i</v>
      </c>
      <c r="AF325" t="str">
        <f t="shared" si="95"/>
        <v>-0.240650668200617-0.106331135842602i</v>
      </c>
      <c r="AG325">
        <f t="shared" si="96"/>
        <v>0.263095143541232</v>
      </c>
      <c r="AH325">
        <f t="shared" si="97"/>
        <v>-2.72553816176255</v>
      </c>
      <c r="AI325">
        <f t="shared" si="98"/>
        <v>-25.5771434558851</v>
      </c>
      <c r="AJ325">
        <f t="shared" si="99"/>
        <v>-168.552213737007</v>
      </c>
      <c r="AO325" t="str">
        <f t="shared" si="86"/>
        <v>0.9559+0.21i</v>
      </c>
      <c r="AP325" t="str">
        <f t="shared" si="100"/>
        <v>0.997969598018702-0.219242196447251i</v>
      </c>
      <c r="AQ325">
        <f t="shared" si="101"/>
        <v>-0.216252929473429</v>
      </c>
      <c r="AR325">
        <f t="shared" si="102"/>
        <v>-12.3903801661677</v>
      </c>
    </row>
    <row r="326" spans="24:44">
      <c r="X326">
        <f t="shared" si="88"/>
        <v>64</v>
      </c>
      <c r="Y326">
        <f t="shared" si="87"/>
        <v>64000</v>
      </c>
      <c r="Z326">
        <f t="shared" si="89"/>
        <v>401920</v>
      </c>
      <c r="AA326" t="str">
        <f t="shared" si="90"/>
        <v>0.01+4.0192i</v>
      </c>
      <c r="AB326" t="str">
        <f t="shared" si="91"/>
        <v>-0.0248805732235271i</v>
      </c>
      <c r="AC326" t="str">
        <f t="shared" si="92"/>
        <v>0.01-0.0124402866179837i</v>
      </c>
      <c r="AD326" t="str">
        <f t="shared" si="93"/>
        <v>0.00415384322983676-0.00939682330993036i</v>
      </c>
      <c r="AE326" t="str">
        <f t="shared" si="94"/>
        <v>-0.00233977672298178-0.00104418094312121i</v>
      </c>
      <c r="AF326" t="str">
        <f t="shared" si="95"/>
        <v>-0.233977672298178-0.104418094312121i</v>
      </c>
      <c r="AG326">
        <f t="shared" si="96"/>
        <v>0.256220002251675</v>
      </c>
      <c r="AH326">
        <f t="shared" si="97"/>
        <v>-2.7218417933031</v>
      </c>
      <c r="AI326">
        <f t="shared" si="98"/>
        <v>-25.8071394732822</v>
      </c>
      <c r="AJ326">
        <f t="shared" si="99"/>
        <v>-168.548891768285</v>
      </c>
      <c r="AO326" t="str">
        <f t="shared" si="86"/>
        <v>0.954488888888889+0.213333333333333i</v>
      </c>
      <c r="AP326" t="str">
        <f t="shared" si="100"/>
        <v>0.997834677480239-0.223021347173828i</v>
      </c>
      <c r="AQ326">
        <f t="shared" si="101"/>
        <v>-0.219891318641039</v>
      </c>
      <c r="AR326">
        <f t="shared" si="102"/>
        <v>-12.5988445096979</v>
      </c>
    </row>
    <row r="327" spans="24:44">
      <c r="X327">
        <f t="shared" si="88"/>
        <v>65</v>
      </c>
      <c r="Y327">
        <f t="shared" si="87"/>
        <v>65000</v>
      </c>
      <c r="Z327">
        <f t="shared" si="89"/>
        <v>408200</v>
      </c>
      <c r="AA327" t="str">
        <f t="shared" si="90"/>
        <v>0.01+4.082i</v>
      </c>
      <c r="AB327" t="str">
        <f t="shared" si="91"/>
        <v>-0.0244977951739343i</v>
      </c>
      <c r="AC327" t="str">
        <f t="shared" si="92"/>
        <v>0.01-0.0122488975930916i</v>
      </c>
      <c r="AD327" t="str">
        <f t="shared" si="93"/>
        <v>0.00414491039180866-0.00928432575356868i</v>
      </c>
      <c r="AE327" t="str">
        <f t="shared" si="94"/>
        <v>-0.00227607793667842-0.00102563145683884i</v>
      </c>
      <c r="AF327" t="str">
        <f t="shared" si="95"/>
        <v>-0.227607793667842-0.102563145683884i</v>
      </c>
      <c r="AG327">
        <f t="shared" si="96"/>
        <v>0.249648766451822</v>
      </c>
      <c r="AH327">
        <f t="shared" si="97"/>
        <v>-2.71822865328805</v>
      </c>
      <c r="AI327">
        <f t="shared" si="98"/>
        <v>-26.0328115969423</v>
      </c>
      <c r="AJ327">
        <f t="shared" si="99"/>
        <v>-168.550904514916</v>
      </c>
      <c r="AO327" t="str">
        <f t="shared" si="86"/>
        <v>0.953055555555556+0.216666666666667i</v>
      </c>
      <c r="AP327" t="str">
        <f t="shared" si="100"/>
        <v>0.997693002538496-0.226814497808227i</v>
      </c>
      <c r="AQ327">
        <f t="shared" si="101"/>
        <v>-0.223539587711813</v>
      </c>
      <c r="AR327">
        <f t="shared" si="102"/>
        <v>-12.8078749299813</v>
      </c>
    </row>
    <row r="328" spans="24:44">
      <c r="X328">
        <f t="shared" si="88"/>
        <v>66</v>
      </c>
      <c r="Y328">
        <f t="shared" si="87"/>
        <v>66000</v>
      </c>
      <c r="Z328">
        <f t="shared" si="89"/>
        <v>414480</v>
      </c>
      <c r="AA328" t="str">
        <f t="shared" si="90"/>
        <v>0.01+4.1448i</v>
      </c>
      <c r="AB328" t="str">
        <f t="shared" si="91"/>
        <v>-0.0241266164591778i</v>
      </c>
      <c r="AC328" t="str">
        <f t="shared" si="92"/>
        <v>0.01-0.0120633082356205i</v>
      </c>
      <c r="AD328" t="str">
        <f t="shared" si="93"/>
        <v>0.00413588924828133-0.00917559117920417i</v>
      </c>
      <c r="AE328" t="str">
        <f t="shared" si="94"/>
        <v>-0.00221522712042207-0.00100763585895935i</v>
      </c>
      <c r="AF328" t="str">
        <f t="shared" si="95"/>
        <v>-0.221522712042207-0.100763585895935i</v>
      </c>
      <c r="AG328">
        <f t="shared" si="96"/>
        <v>0.243363128253115</v>
      </c>
      <c r="AH328">
        <f t="shared" si="97"/>
        <v>-2.71469790437866</v>
      </c>
      <c r="AI328">
        <f t="shared" si="98"/>
        <v>-26.2543045011338</v>
      </c>
      <c r="AJ328">
        <f t="shared" si="99"/>
        <v>-168.558213505987</v>
      </c>
      <c r="AO328" t="str">
        <f t="shared" si="86"/>
        <v>0.9516+0.22i</v>
      </c>
      <c r="AP328" t="str">
        <f t="shared" si="100"/>
        <v>0.997544338518663-0.230621852116547i</v>
      </c>
      <c r="AQ328">
        <f t="shared" si="101"/>
        <v>-0.227197902580391</v>
      </c>
      <c r="AR328">
        <f t="shared" si="102"/>
        <v>-13.0174809320808</v>
      </c>
    </row>
    <row r="329" spans="24:44">
      <c r="X329">
        <f t="shared" si="88"/>
        <v>67</v>
      </c>
      <c r="Y329">
        <f t="shared" si="87"/>
        <v>67000</v>
      </c>
      <c r="Z329">
        <f t="shared" si="89"/>
        <v>420760</v>
      </c>
      <c r="AA329" t="str">
        <f t="shared" si="90"/>
        <v>0.01+4.2076i</v>
      </c>
      <c r="AB329" t="str">
        <f t="shared" si="91"/>
        <v>-0.0237665177060557i</v>
      </c>
      <c r="AC329" t="str">
        <f t="shared" si="92"/>
        <v>0.01-0.0118832588589695i</v>
      </c>
      <c r="AD329" t="str">
        <f t="shared" si="93"/>
        <v>0.00412678072180428-0.00907044580585443i</v>
      </c>
      <c r="AE329" t="str">
        <f t="shared" si="94"/>
        <v>-0.00215705470009744-0.00099016879764597i</v>
      </c>
      <c r="AF329" t="str">
        <f t="shared" si="95"/>
        <v>-0.215705470009744-0.099016879764597i</v>
      </c>
      <c r="AG329">
        <f t="shared" si="96"/>
        <v>0.23734614441874</v>
      </c>
      <c r="AH329">
        <f t="shared" si="97"/>
        <v>-2.71124868349425</v>
      </c>
      <c r="AI329">
        <f t="shared" si="98"/>
        <v>-26.4717564628535</v>
      </c>
      <c r="AJ329">
        <f t="shared" si="99"/>
        <v>-168.570778821453</v>
      </c>
      <c r="AO329" t="str">
        <f t="shared" si="86"/>
        <v>0.950122222222222+0.223333333333333i</v>
      </c>
      <c r="AP329" t="str">
        <f t="shared" si="100"/>
        <v>0.997388445767904-0.23444361263387i</v>
      </c>
      <c r="AQ329">
        <f t="shared" si="101"/>
        <v>-0.230866429591228</v>
      </c>
      <c r="AR329">
        <f t="shared" si="102"/>
        <v>-13.2276720468315</v>
      </c>
    </row>
    <row r="330" spans="24:44">
      <c r="X330">
        <f t="shared" si="88"/>
        <v>68</v>
      </c>
      <c r="Y330">
        <f t="shared" si="87"/>
        <v>68000</v>
      </c>
      <c r="Z330">
        <f t="shared" si="89"/>
        <v>427040</v>
      </c>
      <c r="AA330" t="str">
        <f t="shared" si="90"/>
        <v>0.01+4.2704i</v>
      </c>
      <c r="AB330" t="str">
        <f t="shared" si="91"/>
        <v>-0.0234170100927314i</v>
      </c>
      <c r="AC330" t="str">
        <f t="shared" si="92"/>
        <v>0.01-0.0117085050522199i</v>
      </c>
      <c r="AD330" t="str">
        <f t="shared" si="93"/>
        <v>0.00411758578187284-0.00896872605372025i</v>
      </c>
      <c r="AE330" t="str">
        <f t="shared" si="94"/>
        <v>-0.00210140353137125-0.000973206479204523i</v>
      </c>
      <c r="AF330" t="str">
        <f t="shared" si="95"/>
        <v>-0.210140353137125-0.0973206479204523i</v>
      </c>
      <c r="AG330">
        <f t="shared" si="96"/>
        <v>0.231582116166711</v>
      </c>
      <c r="AH330">
        <f t="shared" si="97"/>
        <v>-2.70788010423549</v>
      </c>
      <c r="AI330">
        <f t="shared" si="98"/>
        <v>-26.6852997239544</v>
      </c>
      <c r="AJ330">
        <f t="shared" si="99"/>
        <v>-168.58855923095</v>
      </c>
      <c r="AO330" t="str">
        <f t="shared" si="86"/>
        <v>0.948622222222222+0.226666666666667i</v>
      </c>
      <c r="AP330" t="str">
        <f t="shared" si="100"/>
        <v>0.997225079597765-0.238279980601041i</v>
      </c>
      <c r="AQ330">
        <f t="shared" si="101"/>
        <v>-0.234545335538068</v>
      </c>
      <c r="AR330">
        <f t="shared" si="102"/>
        <v>-13.4384578308111</v>
      </c>
    </row>
    <row r="331" spans="24:44">
      <c r="X331">
        <f t="shared" si="88"/>
        <v>69</v>
      </c>
      <c r="Y331">
        <f t="shared" si="87"/>
        <v>69000</v>
      </c>
      <c r="Z331">
        <f t="shared" si="89"/>
        <v>433320</v>
      </c>
      <c r="AA331" t="str">
        <f t="shared" si="90"/>
        <v>0.01+4.3332i</v>
      </c>
      <c r="AB331" t="str">
        <f t="shared" si="91"/>
        <v>-0.0230776331348657i</v>
      </c>
      <c r="AC331" t="str">
        <f t="shared" si="92"/>
        <v>0.01-0.0115388165732023i</v>
      </c>
      <c r="AD331" t="str">
        <f t="shared" si="93"/>
        <v>0.0041083054408498-0.00887027780686416i</v>
      </c>
      <c r="AE331" t="str">
        <f t="shared" si="94"/>
        <v>-0.00204812782222108-0.000956726549438363i</v>
      </c>
      <c r="AF331" t="str">
        <f t="shared" si="95"/>
        <v>-0.204812782222108-0.0956726549438363i</v>
      </c>
      <c r="AG331">
        <f t="shared" si="96"/>
        <v>0.226056481140362</v>
      </c>
      <c r="AH331">
        <f t="shared" si="97"/>
        <v>-2.70459125918462</v>
      </c>
      <c r="AI331">
        <f t="shared" si="98"/>
        <v>-26.8950608274056</v>
      </c>
      <c r="AJ331">
        <f t="shared" si="99"/>
        <v>-168.611512325536</v>
      </c>
      <c r="AO331" t="str">
        <f t="shared" si="86"/>
        <v>0.9471+0.23i</v>
      </c>
      <c r="AP331" t="str">
        <f t="shared" si="100"/>
        <v>0.997053990226176-0.242131155899082i</v>
      </c>
      <c r="AQ331">
        <f t="shared" si="101"/>
        <v>-0.238234787662985</v>
      </c>
      <c r="AR331">
        <f t="shared" si="102"/>
        <v>-13.6498478662844</v>
      </c>
    </row>
    <row r="332" spans="24:44">
      <c r="X332">
        <f t="shared" si="88"/>
        <v>70</v>
      </c>
      <c r="Y332">
        <f t="shared" si="87"/>
        <v>70000</v>
      </c>
      <c r="Z332">
        <f t="shared" si="89"/>
        <v>439600</v>
      </c>
      <c r="AA332" t="str">
        <f t="shared" si="90"/>
        <v>0.01+4.396i</v>
      </c>
      <c r="AB332" t="str">
        <f t="shared" si="91"/>
        <v>-0.0227479526615105i</v>
      </c>
      <c r="AC332" t="str">
        <f t="shared" si="92"/>
        <v>0.01-0.0113739763364422i</v>
      </c>
      <c r="AD332" t="str">
        <f t="shared" si="93"/>
        <v>0.00409894075024292-0.00877495573907221i</v>
      </c>
      <c r="AE332" t="str">
        <f t="shared" si="94"/>
        <v>-0.00199709216293329-0.000940707985727716i</v>
      </c>
      <c r="AF332" t="str">
        <f t="shared" si="95"/>
        <v>-0.199709216293329-0.0940707985727716i</v>
      </c>
      <c r="AG332">
        <f t="shared" si="96"/>
        <v>0.220755716158415</v>
      </c>
      <c r="AH332">
        <f t="shared" si="97"/>
        <v>-2.70138122208725</v>
      </c>
      <c r="AI332">
        <f t="shared" si="98"/>
        <v>-27.1011609299351</v>
      </c>
      <c r="AJ332">
        <f t="shared" si="99"/>
        <v>-168.639594642616</v>
      </c>
      <c r="AO332" t="str">
        <f t="shared" si="86"/>
        <v>0.945555555555556+0.233333333333333i</v>
      </c>
      <c r="AP332" t="str">
        <f t="shared" si="100"/>
        <v>0.99687492271909-0.245997336981209i</v>
      </c>
      <c r="AQ332">
        <f t="shared" si="101"/>
        <v>-0.241934953654987</v>
      </c>
      <c r="AR332">
        <f t="shared" si="102"/>
        <v>-13.8618517611239</v>
      </c>
    </row>
    <row r="333" spans="24:44">
      <c r="X333">
        <f t="shared" si="88"/>
        <v>71</v>
      </c>
      <c r="Y333">
        <f t="shared" si="87"/>
        <v>71000</v>
      </c>
      <c r="Z333">
        <f t="shared" si="89"/>
        <v>445880</v>
      </c>
      <c r="AA333" t="str">
        <f t="shared" si="90"/>
        <v>0.01+4.4588i</v>
      </c>
      <c r="AB333" t="str">
        <f t="shared" si="91"/>
        <v>-0.0224275589620526i</v>
      </c>
      <c r="AC333" t="str">
        <f t="shared" si="92"/>
        <v>0.01-0.0112137794866332i</v>
      </c>
      <c r="AD333" t="str">
        <f t="shared" si="93"/>
        <v>0.00408949279729769-0.00868262269666952i</v>
      </c>
      <c r="AE333" t="str">
        <f t="shared" si="94"/>
        <v>-0.00194817065148519-0.000925130998714122i</v>
      </c>
      <c r="AF333" t="str">
        <f t="shared" si="95"/>
        <v>-0.194817065148519-0.0925130998714122i</v>
      </c>
      <c r="AG333">
        <f t="shared" si="96"/>
        <v>0.215667249532469</v>
      </c>
      <c r="AH333">
        <f t="shared" si="97"/>
        <v>-2.69824904992075</v>
      </c>
      <c r="AI333">
        <f t="shared" si="98"/>
        <v>-27.3037160930819</v>
      </c>
      <c r="AJ333">
        <f t="shared" si="99"/>
        <v>-168.672761784346</v>
      </c>
      <c r="AO333" t="str">
        <f t="shared" si="86"/>
        <v>0.943988888888889+0.236666666666667i</v>
      </c>
      <c r="AP333" t="str">
        <f t="shared" si="100"/>
        <v>0.996687616931811-0.249878720802359i</v>
      </c>
      <c r="AQ333">
        <f t="shared" si="101"/>
        <v>-0.245646001648154</v>
      </c>
      <c r="AR333">
        <f t="shared" si="102"/>
        <v>-14.0744791487029</v>
      </c>
    </row>
    <row r="334" spans="24:44">
      <c r="X334">
        <f t="shared" si="88"/>
        <v>72</v>
      </c>
      <c r="Y334">
        <f t="shared" si="87"/>
        <v>72000</v>
      </c>
      <c r="Z334">
        <f t="shared" si="89"/>
        <v>452160</v>
      </c>
      <c r="AA334" t="str">
        <f t="shared" si="90"/>
        <v>0.01+4.5216i</v>
      </c>
      <c r="AB334" t="str">
        <f t="shared" si="91"/>
        <v>-0.0221160650875796i</v>
      </c>
      <c r="AC334" t="str">
        <f t="shared" si="92"/>
        <v>0.01-0.0110580325493188i</v>
      </c>
      <c r="AD334" t="str">
        <f t="shared" si="93"/>
        <v>0.00407996270187288-0.00859314913275045i</v>
      </c>
      <c r="AE334" t="str">
        <f t="shared" si="94"/>
        <v>-0.00190124610373463-0.000909976942603437i</v>
      </c>
      <c r="AF334" t="str">
        <f t="shared" si="95"/>
        <v>-0.190124610373463-0.0909976942603437i</v>
      </c>
      <c r="AG334">
        <f t="shared" si="96"/>
        <v>0.210779381891019</v>
      </c>
      <c r="AH334">
        <f t="shared" si="97"/>
        <v>-2.69519378485338</v>
      </c>
      <c r="AI334">
        <f t="shared" si="98"/>
        <v>-27.5028375544769</v>
      </c>
      <c r="AJ334">
        <f t="shared" si="99"/>
        <v>-168.710968529751</v>
      </c>
      <c r="AO334" t="str">
        <f t="shared" si="86"/>
        <v>0.9424+0.24i</v>
      </c>
      <c r="AP334" t="str">
        <f t="shared" si="100"/>
        <v>0.996491807450037-0.253775502746189i</v>
      </c>
      <c r="AQ334">
        <f t="shared" si="101"/>
        <v>-0.249368100219307</v>
      </c>
      <c r="AR334">
        <f t="shared" si="102"/>
        <v>-14.2877396877616</v>
      </c>
    </row>
    <row r="335" spans="24:44">
      <c r="X335">
        <f t="shared" si="88"/>
        <v>73</v>
      </c>
      <c r="Y335">
        <f t="shared" si="87"/>
        <v>73000</v>
      </c>
      <c r="Z335">
        <f t="shared" si="89"/>
        <v>458440</v>
      </c>
      <c r="AA335" t="str">
        <f t="shared" si="90"/>
        <v>0.01+4.5844i</v>
      </c>
      <c r="AB335" t="str">
        <f t="shared" si="91"/>
        <v>-0.0218131052918593i</v>
      </c>
      <c r="AC335" t="str">
        <f t="shared" si="92"/>
        <v>0.01-0.010906552651383i</v>
      </c>
      <c r="AD335" t="str">
        <f t="shared" si="93"/>
        <v>0.00407035161356779-0.00850641258789347i</v>
      </c>
      <c r="AE335" t="str">
        <f t="shared" si="94"/>
        <v>-0.00185620933914274-0.000895228233214809i</v>
      </c>
      <c r="AF335" t="str">
        <f t="shared" si="95"/>
        <v>-0.185620933914274-0.0895228233214809i</v>
      </c>
      <c r="AG335">
        <f t="shared" si="96"/>
        <v>0.206081214579729</v>
      </c>
      <c r="AH335">
        <f t="shared" si="97"/>
        <v>-2.69221445609862</v>
      </c>
      <c r="AI335">
        <f t="shared" si="98"/>
        <v>-27.6986319809948</v>
      </c>
      <c r="AJ335">
        <f t="shared" si="99"/>
        <v>-168.754168940806</v>
      </c>
      <c r="AO335" t="str">
        <f t="shared" si="86"/>
        <v>0.940788888888889+0.243333333333333i</v>
      </c>
      <c r="AP335" t="str">
        <f t="shared" si="100"/>
        <v>0.99628722353068-0.25768787654949i</v>
      </c>
      <c r="AQ335">
        <f t="shared" si="101"/>
        <v>-0.253101418385196</v>
      </c>
      <c r="AR335">
        <f t="shared" si="102"/>
        <v>-14.5016430622466</v>
      </c>
    </row>
    <row r="336" spans="24:44">
      <c r="X336">
        <f t="shared" si="88"/>
        <v>74</v>
      </c>
      <c r="Y336">
        <f t="shared" si="87"/>
        <v>74000</v>
      </c>
      <c r="Z336">
        <f t="shared" si="89"/>
        <v>464720</v>
      </c>
      <c r="AA336" t="str">
        <f t="shared" si="90"/>
        <v>0.01+4.6472i</v>
      </c>
      <c r="AB336" t="str">
        <f t="shared" si="91"/>
        <v>-0.0215183335987261i</v>
      </c>
      <c r="AC336" t="str">
        <f t="shared" si="92"/>
        <v>0.01-0.0107591668047426i</v>
      </c>
      <c r="AD336" t="str">
        <f t="shared" si="93"/>
        <v>0.00406066070907576-0.00842229721296146i</v>
      </c>
      <c r="AE336" t="str">
        <f t="shared" si="94"/>
        <v>-0.00181295853388115-0.000880868273003311i</v>
      </c>
      <c r="AF336" t="str">
        <f t="shared" si="95"/>
        <v>-0.181295853388115-0.0880868273003311i</v>
      </c>
      <c r="AG336">
        <f t="shared" si="96"/>
        <v>0.201562584820604</v>
      </c>
      <c r="AH336">
        <f t="shared" si="97"/>
        <v>-2.68931008166885</v>
      </c>
      <c r="AI336">
        <f t="shared" si="98"/>
        <v>-27.8912017052578</v>
      </c>
      <c r="AJ336">
        <f t="shared" si="99"/>
        <v>-168.802316462727</v>
      </c>
      <c r="AO336" t="str">
        <f t="shared" si="86"/>
        <v>0.939155555555556+0.246666666666667i</v>
      </c>
      <c r="AP336" t="str">
        <f t="shared" si="100"/>
        <v>0.996073589042505-0.261616034223932i</v>
      </c>
      <c r="AQ336">
        <f t="shared" si="101"/>
        <v>-0.256846125599168</v>
      </c>
      <c r="AR336">
        <f t="shared" si="102"/>
        <v>-14.7161989811194</v>
      </c>
    </row>
    <row r="337" spans="24:44">
      <c r="X337">
        <f t="shared" si="88"/>
        <v>75</v>
      </c>
      <c r="Y337">
        <f t="shared" si="87"/>
        <v>75000</v>
      </c>
      <c r="Z337">
        <f t="shared" si="89"/>
        <v>471000</v>
      </c>
      <c r="AA337" t="str">
        <f t="shared" si="90"/>
        <v>0.01+4.71i</v>
      </c>
      <c r="AB337" t="str">
        <f t="shared" si="91"/>
        <v>-0.0212314224840764i</v>
      </c>
      <c r="AC337" t="str">
        <f t="shared" si="92"/>
        <v>0.01-0.0106157112473461i</v>
      </c>
      <c r="AD337" t="str">
        <f t="shared" si="93"/>
        <v>0.00405089118974018-0.00834069333005998i</v>
      </c>
      <c r="AE337" t="str">
        <f t="shared" si="94"/>
        <v>-0.00177139863415172-0.000866881382370742i</v>
      </c>
      <c r="AF337" t="str">
        <f t="shared" si="95"/>
        <v>-0.177139863415172-0.0866881382370742i</v>
      </c>
      <c r="AG337">
        <f t="shared" si="96"/>
        <v>0.197214006910655</v>
      </c>
      <c r="AH337">
        <f t="shared" si="97"/>
        <v>-2.68647967003233</v>
      </c>
      <c r="AI337">
        <f t="shared" si="98"/>
        <v>-28.0806449468298</v>
      </c>
      <c r="AJ337">
        <f t="shared" si="99"/>
        <v>-168.855364018688</v>
      </c>
      <c r="AO337" t="str">
        <f t="shared" ref="AO337:AO400" si="103">COMPLEX((1-(Z337/AN$2)^2),Z337/AN$3/AN$2)</f>
        <v>0.9375+0.25i</v>
      </c>
      <c r="AP337" t="str">
        <f t="shared" si="100"/>
        <v>0.995850622406639-0.265560165975104i</v>
      </c>
      <c r="AQ337">
        <f t="shared" si="101"/>
        <v>-0.260602391747341</v>
      </c>
      <c r="AR337">
        <f t="shared" si="102"/>
        <v>-14.9314171781376</v>
      </c>
    </row>
    <row r="338" spans="24:44">
      <c r="X338">
        <f t="shared" si="88"/>
        <v>76</v>
      </c>
      <c r="Y338">
        <f t="shared" si="87"/>
        <v>76000</v>
      </c>
      <c r="Z338">
        <f t="shared" si="89"/>
        <v>477280</v>
      </c>
      <c r="AA338" t="str">
        <f t="shared" si="90"/>
        <v>0.01+4.7728i</v>
      </c>
      <c r="AB338" t="str">
        <f t="shared" si="91"/>
        <v>-0.0209520616619175i</v>
      </c>
      <c r="AC338" t="str">
        <f t="shared" si="92"/>
        <v>0.01-0.0104760308361968i</v>
      </c>
      <c r="AD338" t="str">
        <f t="shared" si="93"/>
        <v>0.0040410442792935-0.00826149702813678i</v>
      </c>
      <c r="AE338" t="str">
        <f t="shared" si="94"/>
        <v>-0.00173144082339441-0.000853252736655609i</v>
      </c>
      <c r="AF338" t="str">
        <f t="shared" si="95"/>
        <v>-0.173144082339441-0.0853252736655609i</v>
      </c>
      <c r="AG338">
        <f t="shared" si="96"/>
        <v>0.193026618825669</v>
      </c>
      <c r="AH338">
        <f t="shared" si="97"/>
        <v>-2.68372222167736</v>
      </c>
      <c r="AI338">
        <f t="shared" si="98"/>
        <v>-28.2670560193149</v>
      </c>
      <c r="AJ338">
        <f t="shared" si="99"/>
        <v>-168.913264099189</v>
      </c>
      <c r="AO338" t="str">
        <f t="shared" si="103"/>
        <v>0.935822222222222+0.253333333333333i</v>
      </c>
      <c r="AP338" t="str">
        <f t="shared" si="100"/>
        <v>0.995618036536997-0.269520460118773i</v>
      </c>
      <c r="AQ338">
        <f t="shared" si="101"/>
        <v>-0.264370387144226</v>
      </c>
      <c r="AR338">
        <f t="shared" si="102"/>
        <v>-15.1473074116038</v>
      </c>
    </row>
    <row r="339" spans="24:44">
      <c r="X339">
        <f t="shared" si="88"/>
        <v>77</v>
      </c>
      <c r="Y339">
        <f t="shared" ref="Y339:Y348" si="104">Y338+1000</f>
        <v>77000</v>
      </c>
      <c r="Z339">
        <f t="shared" si="89"/>
        <v>483560</v>
      </c>
      <c r="AA339" t="str">
        <f t="shared" si="90"/>
        <v>0.01+4.8356i</v>
      </c>
      <c r="AB339" t="str">
        <f t="shared" si="91"/>
        <v>-0.0206799569650095i</v>
      </c>
      <c r="AC339" t="str">
        <f t="shared" si="92"/>
        <v>0.01-0.0103399784876747i</v>
      </c>
      <c r="AD339" t="str">
        <f t="shared" si="93"/>
        <v>0.00403112122176036-0.00818460979007386i</v>
      </c>
      <c r="AE339" t="str">
        <f t="shared" si="94"/>
        <v>-0.00169300203779705-0.00083996830825968i</v>
      </c>
      <c r="AF339" t="str">
        <f t="shared" si="95"/>
        <v>-0.169300203779705-0.083996830825968i</v>
      </c>
      <c r="AG339">
        <f t="shared" si="96"/>
        <v>0.188992133668722</v>
      </c>
      <c r="AH339">
        <f t="shared" si="97"/>
        <v>-2.68103673058743</v>
      </c>
      <c r="AI339">
        <f t="shared" si="98"/>
        <v>-28.450525524458</v>
      </c>
      <c r="AJ339">
        <f t="shared" si="99"/>
        <v>-168.975968846297</v>
      </c>
      <c r="AO339" t="str">
        <f t="shared" si="103"/>
        <v>0.934122222222222+0.256666666666667i</v>
      </c>
      <c r="AP339" t="str">
        <f t="shared" si="100"/>
        <v>0.995375538780693-0.273497102994303i</v>
      </c>
      <c r="AQ339">
        <f t="shared" si="101"/>
        <v>-0.268150282527814</v>
      </c>
      <c r="AR339">
        <f t="shared" si="102"/>
        <v>-15.3638794640843</v>
      </c>
    </row>
    <row r="340" spans="24:44">
      <c r="X340">
        <f t="shared" si="88"/>
        <v>78</v>
      </c>
      <c r="Y340">
        <f t="shared" si="104"/>
        <v>78000</v>
      </c>
      <c r="Z340">
        <f t="shared" si="89"/>
        <v>489840</v>
      </c>
      <c r="AA340" t="str">
        <f t="shared" si="90"/>
        <v>0.01+4.8984i</v>
      </c>
      <c r="AB340" t="str">
        <f t="shared" si="91"/>
        <v>-0.020414829311612i</v>
      </c>
      <c r="AC340" t="str">
        <f t="shared" si="92"/>
        <v>0.01-0.0102074146609097i</v>
      </c>
      <c r="AD340" t="str">
        <f t="shared" si="93"/>
        <v>0.00402112327950944-0.00810993814844448i</v>
      </c>
      <c r="AE340" t="str">
        <f t="shared" si="94"/>
        <v>-0.00165600452516415-0.000827014813427432i</v>
      </c>
      <c r="AF340" t="str">
        <f t="shared" si="95"/>
        <v>-0.165600452516415-0.0827014813427432i</v>
      </c>
      <c r="AG340">
        <f t="shared" si="96"/>
        <v>0.185102795467614</v>
      </c>
      <c r="AH340">
        <f t="shared" si="97"/>
        <v>-2.67842218563104</v>
      </c>
      <c r="AI340">
        <f t="shared" si="98"/>
        <v>-28.6311405342456</v>
      </c>
      <c r="AJ340">
        <f t="shared" si="99"/>
        <v>-169.043430132958</v>
      </c>
      <c r="AO340" t="str">
        <f t="shared" si="103"/>
        <v>0.9324+0.26i</v>
      </c>
      <c r="AP340" t="str">
        <f t="shared" si="100"/>
        <v>0.99512283085849-0.277490278875169i</v>
      </c>
      <c r="AQ340">
        <f t="shared" si="101"/>
        <v>-0.271942249054084</v>
      </c>
      <c r="AR340">
        <f t="shared" si="102"/>
        <v>-15.5811431420945</v>
      </c>
    </row>
    <row r="341" spans="24:44">
      <c r="X341">
        <f t="shared" si="88"/>
        <v>79</v>
      </c>
      <c r="Y341">
        <f t="shared" si="104"/>
        <v>79000</v>
      </c>
      <c r="Z341">
        <f t="shared" si="89"/>
        <v>496120</v>
      </c>
      <c r="AA341" t="str">
        <f t="shared" si="90"/>
        <v>0.01+4.9612i</v>
      </c>
      <c r="AB341" t="str">
        <f t="shared" si="91"/>
        <v>-0.0201564137507055i</v>
      </c>
      <c r="AC341" t="str">
        <f t="shared" si="92"/>
        <v>0.01-0.0100782068803918i</v>
      </c>
      <c r="AD341" t="str">
        <f t="shared" si="93"/>
        <v>0.00401105173144016-0.00803739336739426i</v>
      </c>
      <c r="AE341" t="str">
        <f t="shared" si="94"/>
        <v>-0.00162037544276381-0.000814379663246189i</v>
      </c>
      <c r="AF341" t="str">
        <f t="shared" si="95"/>
        <v>-0.162037544276381-0.0814379663246189i</v>
      </c>
      <c r="AG341">
        <f t="shared" si="96"/>
        <v>0.181351338881768</v>
      </c>
      <c r="AH341">
        <f t="shared" si="97"/>
        <v>-2.67587757186961</v>
      </c>
      <c r="AI341">
        <f t="shared" si="98"/>
        <v>-28.8089847619157</v>
      </c>
      <c r="AJ341">
        <f t="shared" si="99"/>
        <v>-169.115599637595</v>
      </c>
      <c r="AO341" t="str">
        <f t="shared" si="103"/>
        <v>0.930655555555556+0.263333333333333i</v>
      </c>
      <c r="AP341" t="str">
        <f t="shared" si="100"/>
        <v>0.994859608805343-0.28150016987651i</v>
      </c>
      <c r="AQ341">
        <f t="shared" si="101"/>
        <v>-0.275746458290949</v>
      </c>
      <c r="AR341">
        <f t="shared" si="102"/>
        <v>-15.7991082757515</v>
      </c>
    </row>
    <row r="342" spans="24:44">
      <c r="X342">
        <f t="shared" si="88"/>
        <v>80</v>
      </c>
      <c r="Y342">
        <f t="shared" si="104"/>
        <v>80000</v>
      </c>
      <c r="Z342">
        <f t="shared" si="89"/>
        <v>502400</v>
      </c>
      <c r="AA342" t="str">
        <f t="shared" si="90"/>
        <v>0.01+5.024i</v>
      </c>
      <c r="AB342" t="str">
        <f t="shared" si="91"/>
        <v>-0.0199044585788217i</v>
      </c>
      <c r="AC342" t="str">
        <f t="shared" si="92"/>
        <v>0.01-0.00995222929438694i</v>
      </c>
      <c r="AD342" t="str">
        <f t="shared" si="93"/>
        <v>0.00400090787129103-0.00796689114836096i</v>
      </c>
      <c r="AE342" t="str">
        <f t="shared" si="94"/>
        <v>-0.00158604649026421-0.000802050918480051i</v>
      </c>
      <c r="AF342" t="str">
        <f t="shared" si="95"/>
        <v>-0.158604649026421-0.0802050918480051i</v>
      </c>
      <c r="AG342">
        <f t="shared" si="96"/>
        <v>0.177730952428498</v>
      </c>
      <c r="AH342">
        <f t="shared" si="97"/>
        <v>-2.67340187178719</v>
      </c>
      <c r="AI342">
        <f t="shared" si="98"/>
        <v>-28.9841387227015</v>
      </c>
      <c r="AJ342">
        <f t="shared" si="99"/>
        <v>-169.192428914173</v>
      </c>
      <c r="AO342" t="str">
        <f t="shared" si="103"/>
        <v>0.928888888888889+0.266666666666667i</v>
      </c>
      <c r="AP342" t="str">
        <f t="shared" si="100"/>
        <v>0.994585562911106-0.285526955859648i</v>
      </c>
      <c r="AQ342">
        <f t="shared" si="101"/>
        <v>-0.279563082211581</v>
      </c>
      <c r="AR342">
        <f t="shared" si="102"/>
        <v>-16.0177847183925</v>
      </c>
    </row>
    <row r="343" spans="24:44">
      <c r="X343">
        <f t="shared" si="88"/>
        <v>81</v>
      </c>
      <c r="Y343">
        <f t="shared" si="104"/>
        <v>81000</v>
      </c>
      <c r="Z343">
        <f t="shared" si="89"/>
        <v>508680</v>
      </c>
      <c r="AA343" t="str">
        <f t="shared" si="90"/>
        <v>0.01+5.0868i</v>
      </c>
      <c r="AB343" t="str">
        <f t="shared" si="91"/>
        <v>-0.019658724522293i</v>
      </c>
      <c r="AC343" t="str">
        <f t="shared" si="92"/>
        <v>0.01-0.00982936226606118i</v>
      </c>
      <c r="AD343" t="str">
        <f t="shared" si="93"/>
        <v>0.00399069300605944-0.00789835135757093i</v>
      </c>
      <c r="AE343" t="str">
        <f t="shared" si="94"/>
        <v>-0.00155295357430173-0.000790017247891119i</v>
      </c>
      <c r="AF343" t="str">
        <f t="shared" si="95"/>
        <v>-0.155295357430173-0.0790017247891119i</v>
      </c>
      <c r="AG343">
        <f t="shared" si="96"/>
        <v>0.174235244881797</v>
      </c>
      <c r="AH343">
        <f t="shared" si="97"/>
        <v>-2.67099406644492</v>
      </c>
      <c r="AI343">
        <f t="shared" si="98"/>
        <v>-29.1566798850631</v>
      </c>
      <c r="AJ343">
        <f t="shared" si="99"/>
        <v>-169.273869457936</v>
      </c>
      <c r="AO343" t="str">
        <f t="shared" si="103"/>
        <v>0.9271+0.27i</v>
      </c>
      <c r="AP343" t="str">
        <f t="shared" si="100"/>
        <v>0.994300377661473-0.289570814333511i</v>
      </c>
      <c r="AQ343">
        <f t="shared" si="101"/>
        <v>-0.283392293187137</v>
      </c>
      <c r="AR343">
        <f t="shared" si="102"/>
        <v>-16.237182346157</v>
      </c>
    </row>
    <row r="344" spans="24:44">
      <c r="X344">
        <f t="shared" si="88"/>
        <v>82</v>
      </c>
      <c r="Y344">
        <f t="shared" si="104"/>
        <v>82000</v>
      </c>
      <c r="Z344">
        <f t="shared" si="89"/>
        <v>514960</v>
      </c>
      <c r="AA344" t="str">
        <f t="shared" si="90"/>
        <v>0.01+5.1496i</v>
      </c>
      <c r="AB344" t="str">
        <f t="shared" si="91"/>
        <v>-0.0194189839793382i</v>
      </c>
      <c r="AC344" t="str">
        <f t="shared" si="92"/>
        <v>0.01-0.00970949199452385i</v>
      </c>
      <c r="AD344" t="str">
        <f t="shared" si="93"/>
        <v>0.00398040845452211-0.00783169777345368i</v>
      </c>
      <c r="AE344" t="str">
        <f t="shared" si="94"/>
        <v>-0.00152103650160227-0.000778267889736668i</v>
      </c>
      <c r="AF344" t="str">
        <f t="shared" si="95"/>
        <v>-0.152103650160227-0.0778267889736668i</v>
      </c>
      <c r="AG344">
        <f t="shared" si="96"/>
        <v>0.17085821453479</v>
      </c>
      <c r="AH344">
        <f t="shared" si="97"/>
        <v>-2.66865313656402</v>
      </c>
      <c r="AI344">
        <f t="shared" si="98"/>
        <v>-29.3266828130947</v>
      </c>
      <c r="AJ344">
        <f t="shared" si="99"/>
        <v>-169.359872767002</v>
      </c>
      <c r="AO344" t="str">
        <f t="shared" si="103"/>
        <v>0.925288888888889+0.273333333333333i</v>
      </c>
      <c r="AP344" t="str">
        <f t="shared" si="100"/>
        <v>0.994003731679217-0.293631920352907i</v>
      </c>
      <c r="AQ344">
        <f t="shared" si="101"/>
        <v>-0.287234263978843</v>
      </c>
      <c r="AR344">
        <f t="shared" si="102"/>
        <v>-16.4573110575343</v>
      </c>
    </row>
    <row r="345" spans="24:44">
      <c r="X345">
        <f t="shared" si="88"/>
        <v>83</v>
      </c>
      <c r="Y345">
        <f t="shared" si="104"/>
        <v>83000</v>
      </c>
      <c r="Z345">
        <f t="shared" si="89"/>
        <v>521240</v>
      </c>
      <c r="AA345" t="str">
        <f t="shared" si="90"/>
        <v>0.01+5.2124i</v>
      </c>
      <c r="AB345" t="str">
        <f t="shared" si="91"/>
        <v>-0.0191850203169365i</v>
      </c>
      <c r="AC345" t="str">
        <f t="shared" si="92"/>
        <v>0.01-0.00959251016326452i</v>
      </c>
      <c r="AD345" t="str">
        <f t="shared" si="93"/>
        <v>0.00397005554584808-0.00776685785229365i</v>
      </c>
      <c r="AE345" t="str">
        <f t="shared" si="94"/>
        <v>-0.00149023869791005-0.000766792616162685i</v>
      </c>
      <c r="AF345" t="str">
        <f t="shared" si="95"/>
        <v>-0.149023869791005-0.0766792616162685i</v>
      </c>
      <c r="AG345">
        <f t="shared" si="96"/>
        <v>0.167594221050436</v>
      </c>
      <c r="AH345">
        <f t="shared" si="97"/>
        <v>-2.66637806353997</v>
      </c>
      <c r="AI345">
        <f t="shared" si="98"/>
        <v>-29.494219300737</v>
      </c>
      <c r="AJ345">
        <f t="shared" si="99"/>
        <v>-169.450390399978</v>
      </c>
      <c r="AO345" t="str">
        <f t="shared" si="103"/>
        <v>0.923455555555556+0.276666666666667i</v>
      </c>
      <c r="AP345" t="str">
        <f t="shared" si="100"/>
        <v>0.993695297665796-0.297710446413572i</v>
      </c>
      <c r="AQ345">
        <f t="shared" si="101"/>
        <v>-0.291089167729434</v>
      </c>
      <c r="AR345">
        <f t="shared" si="102"/>
        <v>-16.6781807728723</v>
      </c>
    </row>
    <row r="346" spans="24:44">
      <c r="X346">
        <f t="shared" si="88"/>
        <v>84</v>
      </c>
      <c r="Y346">
        <f t="shared" si="104"/>
        <v>84000</v>
      </c>
      <c r="Z346">
        <f t="shared" si="89"/>
        <v>527520</v>
      </c>
      <c r="AA346" t="str">
        <f t="shared" si="90"/>
        <v>0.01+5.2752i</v>
      </c>
      <c r="AB346" t="str">
        <f t="shared" si="91"/>
        <v>-0.0189566272179254i</v>
      </c>
      <c r="AC346" t="str">
        <f t="shared" si="92"/>
        <v>0.01-0.00947831361370185i</v>
      </c>
      <c r="AD346" t="str">
        <f t="shared" si="93"/>
        <v>0.00395963561829638-0.00770376251059946i</v>
      </c>
      <c r="AE346" t="str">
        <f t="shared" si="94"/>
        <v>-0.00146050695027188-0.000755581700241921i</v>
      </c>
      <c r="AF346" t="str">
        <f t="shared" si="95"/>
        <v>-0.146050695027188-0.0755581700241921i</v>
      </c>
      <c r="AG346">
        <f t="shared" si="96"/>
        <v>0.164437959654483</v>
      </c>
      <c r="AH346">
        <f t="shared" si="97"/>
        <v>-2.66416783039131</v>
      </c>
      <c r="AI346">
        <f t="shared" si="98"/>
        <v>-29.6593584983679</v>
      </c>
      <c r="AJ346">
        <f t="shared" si="99"/>
        <v>-169.545374029795</v>
      </c>
      <c r="AO346" t="str">
        <f t="shared" si="103"/>
        <v>0.9216+0.28i</v>
      </c>
      <c r="AP346" t="str">
        <f t="shared" si="100"/>
        <v>0.993374742343426-0.301806562343923i</v>
      </c>
      <c r="AQ346">
        <f t="shared" si="101"/>
        <v>-0.294957177953907</v>
      </c>
      <c r="AR346">
        <f t="shared" si="102"/>
        <v>-16.899801433848</v>
      </c>
    </row>
    <row r="347" spans="24:44">
      <c r="X347">
        <f t="shared" si="88"/>
        <v>85</v>
      </c>
      <c r="Y347">
        <f t="shared" si="104"/>
        <v>85000</v>
      </c>
      <c r="Z347">
        <f t="shared" si="89"/>
        <v>533800</v>
      </c>
      <c r="AA347" t="str">
        <f t="shared" si="90"/>
        <v>0.01+5.338i</v>
      </c>
      <c r="AB347" t="str">
        <f t="shared" si="91"/>
        <v>-0.0187336080741851i</v>
      </c>
      <c r="AC347" t="str">
        <f t="shared" si="92"/>
        <v>0.01-0.00936680404177594i</v>
      </c>
      <c r="AD347" t="str">
        <f t="shared" si="93"/>
        <v>0.00394915001799047-0.0076423459228126i</v>
      </c>
      <c r="AE347" t="str">
        <f t="shared" si="94"/>
        <v>-0.00143179117048399-0.000744625885429283i</v>
      </c>
      <c r="AF347" t="str">
        <f t="shared" si="95"/>
        <v>-0.143179117048399-0.0744625885429283i</v>
      </c>
      <c r="AG347">
        <f t="shared" si="96"/>
        <v>0.16138443745068</v>
      </c>
      <c r="AH347">
        <f t="shared" si="97"/>
        <v>-2.66202142264584</v>
      </c>
      <c r="AI347">
        <f t="shared" si="98"/>
        <v>-29.822167032303</v>
      </c>
      <c r="AJ347">
        <f t="shared" si="99"/>
        <v>-169.644775493918</v>
      </c>
      <c r="AO347" t="str">
        <f t="shared" si="103"/>
        <v>0.919722222222222+0.283333333333333i</v>
      </c>
      <c r="AP347" t="str">
        <f t="shared" si="100"/>
        <v>0.99304172639766-0.30592043519348i</v>
      </c>
      <c r="AQ347">
        <f t="shared" si="101"/>
        <v>-0.298838468529607</v>
      </c>
      <c r="AR347">
        <f t="shared" si="102"/>
        <v>-17.1221830028995</v>
      </c>
    </row>
    <row r="348" spans="24:44">
      <c r="X348">
        <f t="shared" si="88"/>
        <v>86</v>
      </c>
      <c r="Y348">
        <f t="shared" si="104"/>
        <v>86000</v>
      </c>
      <c r="Z348">
        <f t="shared" si="89"/>
        <v>540080</v>
      </c>
      <c r="AA348" t="str">
        <f t="shared" si="90"/>
        <v>0.01+5.4008i</v>
      </c>
      <c r="AB348" t="str">
        <f t="shared" si="91"/>
        <v>-0.0185157754221597i</v>
      </c>
      <c r="AC348" t="str">
        <f t="shared" si="92"/>
        <v>0.01-0.00925788771570878i</v>
      </c>
      <c r="AD348" t="str">
        <f t="shared" si="93"/>
        <v>0.00393860009776456-0.00758254533310777i</v>
      </c>
      <c r="AE348" t="str">
        <f t="shared" si="94"/>
        <v>-0.00140404417773784-0.000733916357229864i</v>
      </c>
      <c r="AF348" t="str">
        <f t="shared" si="95"/>
        <v>-0.140404417773784-0.0733916357229864i</v>
      </c>
      <c r="AG348">
        <f t="shared" si="96"/>
        <v>0.158428951661276</v>
      </c>
      <c r="AH348">
        <f t="shared" si="97"/>
        <v>-2.65993782916721</v>
      </c>
      <c r="AI348">
        <f t="shared" si="98"/>
        <v>-29.9827091176856</v>
      </c>
      <c r="AJ348">
        <f t="shared" si="99"/>
        <v>-169.748546841088</v>
      </c>
      <c r="AO348" t="str">
        <f t="shared" si="103"/>
        <v>0.917822222222222+0.286666666666667i</v>
      </c>
      <c r="AP348" t="str">
        <f t="shared" si="100"/>
        <v>0.9926959044206-0.310052229117858i</v>
      </c>
      <c r="AQ348">
        <f t="shared" si="101"/>
        <v>-0.302733213685593</v>
      </c>
      <c r="AR348">
        <f t="shared" si="102"/>
        <v>-17.3453354626166</v>
      </c>
    </row>
    <row r="349" spans="24:44">
      <c r="X349">
        <f t="shared" si="88"/>
        <v>87</v>
      </c>
      <c r="Y349">
        <f t="shared" ref="Y349:Y354" si="105">Y348+1000</f>
        <v>87000</v>
      </c>
      <c r="Z349">
        <f t="shared" si="89"/>
        <v>546360</v>
      </c>
      <c r="AA349" t="str">
        <f t="shared" si="90"/>
        <v>0.01+5.4636i</v>
      </c>
      <c r="AB349" t="str">
        <f t="shared" si="91"/>
        <v>-0.0183029504173073i</v>
      </c>
      <c r="AC349" t="str">
        <f t="shared" si="92"/>
        <v>0.01-0.00915147521322937i</v>
      </c>
      <c r="AD349" t="str">
        <f t="shared" si="93"/>
        <v>0.00392798721607503-0.00752430088014961i</v>
      </c>
      <c r="AE349" t="str">
        <f t="shared" si="94"/>
        <v>-0.00137722149870342-0.000723444716894125i</v>
      </c>
      <c r="AF349" t="str">
        <f t="shared" si="95"/>
        <v>-0.137722149870342-0.0723444716894125i</v>
      </c>
      <c r="AG349">
        <f t="shared" si="96"/>
        <v>0.155567069616064</v>
      </c>
      <c r="AH349">
        <f t="shared" si="97"/>
        <v>-2.65791604292459</v>
      </c>
      <c r="AI349">
        <f t="shared" si="98"/>
        <v>-30.1410466652139</v>
      </c>
      <c r="AJ349">
        <f t="shared" si="99"/>
        <v>-169.856640374781</v>
      </c>
      <c r="AO349" t="str">
        <f t="shared" si="103"/>
        <v>0.9159+0.29i</v>
      </c>
      <c r="AP349" t="str">
        <f t="shared" si="100"/>
        <v>0.992336924854807-0.314202105260284i</v>
      </c>
      <c r="AQ349">
        <f t="shared" si="101"/>
        <v>-0.306641587991271</v>
      </c>
      <c r="AR349">
        <f t="shared" si="102"/>
        <v>-17.5692688150893</v>
      </c>
    </row>
    <row r="350" spans="24:44">
      <c r="X350">
        <f t="shared" si="88"/>
        <v>88</v>
      </c>
      <c r="Y350">
        <f t="shared" si="105"/>
        <v>88000</v>
      </c>
      <c r="Z350">
        <f t="shared" si="89"/>
        <v>552640</v>
      </c>
      <c r="AA350" t="str">
        <f t="shared" si="90"/>
        <v>0.01+5.5264i</v>
      </c>
      <c r="AB350" t="str">
        <f t="shared" si="91"/>
        <v>-0.0180949623443833i</v>
      </c>
      <c r="AC350" t="str">
        <f t="shared" si="92"/>
        <v>0.01-0.0090474811767154i</v>
      </c>
      <c r="AD350" t="str">
        <f t="shared" si="93"/>
        <v>0.00391731273597231-0.00746755543377542i</v>
      </c>
      <c r="AE350" t="str">
        <f t="shared" si="94"/>
        <v>-0.00135128118346902-0.000713202956972643i</v>
      </c>
      <c r="AF350" t="str">
        <f t="shared" si="95"/>
        <v>-0.135128118346902-0.0713202956972643i</v>
      </c>
      <c r="AG350">
        <f t="shared" si="96"/>
        <v>0.152794610331384</v>
      </c>
      <c r="AH350">
        <f t="shared" si="97"/>
        <v>-2.65595506170827</v>
      </c>
      <c r="AI350">
        <f t="shared" si="98"/>
        <v>-30.297239382113</v>
      </c>
      <c r="AJ350">
        <f t="shared" si="99"/>
        <v>-169.969008693507</v>
      </c>
      <c r="AO350" t="str">
        <f t="shared" si="103"/>
        <v>0.913955555555556+0.293333333333333i</v>
      </c>
      <c r="AP350" t="str">
        <f t="shared" si="100"/>
        <v>0.991964429937987-0.318370221629581i</v>
      </c>
      <c r="AQ350">
        <f t="shared" si="101"/>
        <v>-0.310563766344293</v>
      </c>
      <c r="AR350">
        <f t="shared" si="102"/>
        <v>-17.793993081215</v>
      </c>
    </row>
    <row r="351" spans="24:44">
      <c r="X351">
        <f t="shared" si="88"/>
        <v>89</v>
      </c>
      <c r="Y351">
        <f t="shared" si="105"/>
        <v>89000</v>
      </c>
      <c r="Z351">
        <f t="shared" si="89"/>
        <v>558920</v>
      </c>
      <c r="AA351" t="str">
        <f t="shared" si="90"/>
        <v>0.01+5.5892i</v>
      </c>
      <c r="AB351" t="str">
        <f t="shared" si="91"/>
        <v>-0.0178916481607386i</v>
      </c>
      <c r="AC351" t="str">
        <f t="shared" si="92"/>
        <v>0.01-0.0089458240848422i</v>
      </c>
      <c r="AD351" t="str">
        <f t="shared" si="93"/>
        <v>0.00390657802412889-0.00741225444266553i</v>
      </c>
      <c r="AE351" t="str">
        <f t="shared" si="94"/>
        <v>-0.00132618363591548-0.000703183438578452i</v>
      </c>
      <c r="AF351" t="str">
        <f t="shared" si="95"/>
        <v>-0.132618363591548-0.0703183438578452i</v>
      </c>
      <c r="AG351">
        <f t="shared" si="96"/>
        <v>0.150107627536412</v>
      </c>
      <c r="AH351">
        <f t="shared" si="97"/>
        <v>-2.65405388879363</v>
      </c>
      <c r="AI351">
        <f t="shared" si="98"/>
        <v>-30.4513448677297</v>
      </c>
      <c r="AJ351">
        <f t="shared" si="99"/>
        <v>-170.085604728119</v>
      </c>
      <c r="AO351" t="str">
        <f t="shared" si="103"/>
        <v>0.911988888888889+0.296666666666667i</v>
      </c>
      <c r="AP351" t="str">
        <f t="shared" si="100"/>
        <v>0.99157805564858-0.322556732974538i</v>
      </c>
      <c r="AQ351">
        <f t="shared" si="101"/>
        <v>-0.314499923957681</v>
      </c>
      <c r="AR351">
        <f t="shared" si="102"/>
        <v>-18.0195182999605</v>
      </c>
    </row>
    <row r="352" spans="24:44">
      <c r="X352">
        <f t="shared" si="88"/>
        <v>90</v>
      </c>
      <c r="Y352">
        <f t="shared" si="105"/>
        <v>90000</v>
      </c>
      <c r="Z352">
        <f t="shared" si="89"/>
        <v>565200</v>
      </c>
      <c r="AA352" t="str">
        <f t="shared" si="90"/>
        <v>0.01+5.652i</v>
      </c>
      <c r="AB352" t="str">
        <f t="shared" si="91"/>
        <v>-0.0176928520700637i</v>
      </c>
      <c r="AC352" t="str">
        <f t="shared" si="92"/>
        <v>0.01-0.00884642603945506i</v>
      </c>
      <c r="AD352" t="str">
        <f t="shared" si="93"/>
        <v>0.00389578444991899-0.00735834579214617i</v>
      </c>
      <c r="AE352" t="str">
        <f t="shared" si="94"/>
        <v>-0.00130189145724518-0.000693378870219055i</v>
      </c>
      <c r="AF352" t="str">
        <f t="shared" si="95"/>
        <v>-0.130189145724518-0.0693378870219055i</v>
      </c>
      <c r="AG352">
        <f t="shared" si="96"/>
        <v>0.147502394018342</v>
      </c>
      <c r="AH352">
        <f t="shared" si="97"/>
        <v>-2.65221153355616</v>
      </c>
      <c r="AI352">
        <f t="shared" si="98"/>
        <v>-30.6034187040953</v>
      </c>
      <c r="AJ352">
        <f t="shared" si="99"/>
        <v>-170.206381776266</v>
      </c>
      <c r="AO352" t="str">
        <f t="shared" si="103"/>
        <v>0.91+0.3i</v>
      </c>
      <c r="AP352" t="str">
        <f t="shared" si="100"/>
        <v>0.991177431652325-0.326761790654613i</v>
      </c>
      <c r="AQ352">
        <f t="shared" si="101"/>
        <v>-0.318450236346155</v>
      </c>
      <c r="AR352">
        <f t="shared" si="102"/>
        <v>-18.2458545275783</v>
      </c>
    </row>
    <row r="353" spans="24:44">
      <c r="X353">
        <f t="shared" si="88"/>
        <v>91</v>
      </c>
      <c r="Y353">
        <f t="shared" si="105"/>
        <v>91000</v>
      </c>
      <c r="Z353">
        <f t="shared" si="89"/>
        <v>571480</v>
      </c>
      <c r="AA353" t="str">
        <f t="shared" si="90"/>
        <v>0.01+5.7148i</v>
      </c>
      <c r="AB353" t="str">
        <f t="shared" si="91"/>
        <v>-0.0174984251242388i</v>
      </c>
      <c r="AC353" t="str">
        <f t="shared" si="92"/>
        <v>0.01-0.00874921256649402i</v>
      </c>
      <c r="AD353" t="str">
        <f t="shared" si="93"/>
        <v>0.0038849333845463-0.0073057796713454i</v>
      </c>
      <c r="AE353" t="str">
        <f t="shared" si="94"/>
        <v>-0.00127836930151212-0.000683782288072807i</v>
      </c>
      <c r="AF353" t="str">
        <f t="shared" si="95"/>
        <v>-0.127836930151212-0.0683782288072807i</v>
      </c>
      <c r="AG353">
        <f t="shared" si="96"/>
        <v>0.144975387170743</v>
      </c>
      <c r="AH353">
        <f t="shared" si="97"/>
        <v>-2.65042701203985</v>
      </c>
      <c r="AI353">
        <f t="shared" si="98"/>
        <v>-30.753514541779</v>
      </c>
      <c r="AJ353">
        <f t="shared" si="99"/>
        <v>-170.331293534131</v>
      </c>
      <c r="AO353" t="str">
        <f t="shared" si="103"/>
        <v>0.907988888888889+0.303333333333333i</v>
      </c>
      <c r="AP353" t="str">
        <f t="shared" si="100"/>
        <v>0.990762181249908-0.330985542506914i</v>
      </c>
      <c r="AQ353">
        <f t="shared" si="101"/>
        <v>-0.322414879311668</v>
      </c>
      <c r="AR353">
        <f t="shared" si="102"/>
        <v>-18.4730118367784</v>
      </c>
    </row>
    <row r="354" spans="24:44">
      <c r="X354">
        <f t="shared" si="88"/>
        <v>92</v>
      </c>
      <c r="Y354">
        <f t="shared" si="105"/>
        <v>92000</v>
      </c>
      <c r="Z354">
        <f t="shared" si="89"/>
        <v>577760</v>
      </c>
      <c r="AA354" t="str">
        <f t="shared" si="90"/>
        <v>0.01+5.7776i</v>
      </c>
      <c r="AB354" t="str">
        <f t="shared" si="91"/>
        <v>-0.0173082248511493i</v>
      </c>
      <c r="AC354" t="str">
        <f t="shared" si="92"/>
        <v>0.01-0.00865411242990169i</v>
      </c>
      <c r="AD354" t="str">
        <f t="shared" si="93"/>
        <v>0.00387402620021698-0.00725450844899027i</v>
      </c>
      <c r="AE354" t="str">
        <f t="shared" si="94"/>
        <v>-0.00125558374211215-0.000674387037595842i</v>
      </c>
      <c r="AF354" t="str">
        <f t="shared" si="95"/>
        <v>-0.125558374211215-0.0674387037595842i</v>
      </c>
      <c r="AG354">
        <f t="shared" si="96"/>
        <v>0.142523275640635</v>
      </c>
      <c r="AH354">
        <f t="shared" si="97"/>
        <v>-2.64869934748135</v>
      </c>
      <c r="AI354">
        <f t="shared" si="98"/>
        <v>-30.9016841813271</v>
      </c>
      <c r="AJ354">
        <f t="shared" si="99"/>
        <v>-170.460294125587</v>
      </c>
      <c r="AO354" t="str">
        <f t="shared" si="103"/>
        <v>0.905955555555556+0.306666666666667i</v>
      </c>
      <c r="AP354" t="str">
        <f t="shared" si="100"/>
        <v>0.990331921325807-0.335228132709383i</v>
      </c>
      <c r="AQ354">
        <f t="shared" si="101"/>
        <v>-0.326394028928097</v>
      </c>
      <c r="AR354">
        <f t="shared" si="102"/>
        <v>-18.7010003158509</v>
      </c>
    </row>
    <row r="355" spans="24:44">
      <c r="X355">
        <f t="shared" si="88"/>
        <v>93</v>
      </c>
      <c r="Y355">
        <f t="shared" ref="Y355:Y362" si="106">Y354+1000</f>
        <v>93000</v>
      </c>
      <c r="Z355">
        <f t="shared" si="89"/>
        <v>584040</v>
      </c>
      <c r="AA355" t="str">
        <f t="shared" si="90"/>
        <v>0.01+5.8404i</v>
      </c>
      <c r="AB355" t="str">
        <f t="shared" si="91"/>
        <v>-0.0171221149065133i</v>
      </c>
      <c r="AC355" t="str">
        <f t="shared" si="92"/>
        <v>0.01-0.00856105745753715i</v>
      </c>
      <c r="AD355" t="str">
        <f t="shared" si="93"/>
        <v>0.0038630642693536-0.00720448655719406i</v>
      </c>
      <c r="AE355" t="str">
        <f t="shared" si="94"/>
        <v>-0.00123350314829288-0.000665186756355561i</v>
      </c>
      <c r="AF355" t="str">
        <f t="shared" si="95"/>
        <v>-0.123350314829288-0.0665186756355561i</v>
      </c>
      <c r="AG355">
        <f t="shared" si="96"/>
        <v>0.140142906979957</v>
      </c>
      <c r="AH355">
        <f t="shared" si="97"/>
        <v>-2.64702757079217</v>
      </c>
      <c r="AI355">
        <f t="shared" si="98"/>
        <v>-31.0479776505622</v>
      </c>
      <c r="AJ355">
        <f t="shared" si="99"/>
        <v>-170.593338128898</v>
      </c>
      <c r="AO355" t="str">
        <f t="shared" si="103"/>
        <v>0.9039+0.31i</v>
      </c>
      <c r="AP355" t="str">
        <f t="shared" si="100"/>
        <v>0.989886262298439-0.339489701640133i</v>
      </c>
      <c r="AQ355">
        <f t="shared" si="101"/>
        <v>-0.330387861525088</v>
      </c>
      <c r="AR355">
        <f t="shared" si="102"/>
        <v>-18.9298300677402</v>
      </c>
    </row>
    <row r="356" spans="24:44">
      <c r="X356">
        <f t="shared" si="88"/>
        <v>94</v>
      </c>
      <c r="Y356">
        <f t="shared" si="106"/>
        <v>94000</v>
      </c>
      <c r="Z356">
        <f t="shared" si="89"/>
        <v>590320</v>
      </c>
      <c r="AA356" t="str">
        <f t="shared" si="90"/>
        <v>0.01+5.9032i</v>
      </c>
      <c r="AB356" t="str">
        <f t="shared" si="91"/>
        <v>-0.0169399647479333i</v>
      </c>
      <c r="AC356" t="str">
        <f t="shared" si="92"/>
        <v>0.01-0.00846998237820165i</v>
      </c>
      <c r="AD356" t="str">
        <f t="shared" si="93"/>
        <v>0.00385204896384922-0.00715567038263942i</v>
      </c>
      <c r="AE356" t="str">
        <f t="shared" si="94"/>
        <v>-0.00121209757083278-0.000656175357996407i</v>
      </c>
      <c r="AF356" t="str">
        <f t="shared" si="95"/>
        <v>-0.121209757083278-0.0656175357996407i</v>
      </c>
      <c r="AG356">
        <f t="shared" si="96"/>
        <v>0.137831296216079</v>
      </c>
      <c r="AH356">
        <f t="shared" si="97"/>
        <v>-2.64541072100103</v>
      </c>
      <c r="AI356">
        <f t="shared" si="98"/>
        <v>-31.1924432779958</v>
      </c>
      <c r="AJ356">
        <f t="shared" si="99"/>
        <v>-170.730380601088</v>
      </c>
      <c r="AO356" t="str">
        <f t="shared" si="103"/>
        <v>0.901822222222222+0.313333333333333i</v>
      </c>
      <c r="AP356" t="str">
        <f t="shared" si="100"/>
        <v>0.989424808071721-0.343770385732868i</v>
      </c>
      <c r="AQ356">
        <f t="shared" si="101"/>
        <v>-0.33439655367102</v>
      </c>
      <c r="AR356">
        <f t="shared" si="102"/>
        <v>-19.1595112090693</v>
      </c>
    </row>
    <row r="357" spans="24:44">
      <c r="X357">
        <f t="shared" si="88"/>
        <v>95</v>
      </c>
      <c r="Y357">
        <f t="shared" si="106"/>
        <v>95000</v>
      </c>
      <c r="Z357">
        <f t="shared" si="89"/>
        <v>596600</v>
      </c>
      <c r="AA357" t="str">
        <f t="shared" si="90"/>
        <v>0.01+5.966i</v>
      </c>
      <c r="AB357" t="str">
        <f t="shared" si="91"/>
        <v>-0.016761649329534i</v>
      </c>
      <c r="AC357" t="str">
        <f t="shared" si="92"/>
        <v>0.01-0.00838082466895742i</v>
      </c>
      <c r="AD357" t="str">
        <f t="shared" si="93"/>
        <v>0.00384098165435727-0.00710801816461114i</v>
      </c>
      <c r="AE357" t="str">
        <f t="shared" si="94"/>
        <v>-0.00119133863611919-0.000647347017251316i</v>
      </c>
      <c r="AF357" t="str">
        <f t="shared" si="95"/>
        <v>-0.119133863611919-0.0647347017251316i</v>
      </c>
      <c r="AG357">
        <f t="shared" si="96"/>
        <v>0.135585615264102</v>
      </c>
      <c r="AH357">
        <f t="shared" si="97"/>
        <v>-2.64384784565855</v>
      </c>
      <c r="AI357">
        <f t="shared" si="98"/>
        <v>-31.3351277625901</v>
      </c>
      <c r="AJ357">
        <f t="shared" si="99"/>
        <v>-170.871377100102</v>
      </c>
      <c r="AO357" t="str">
        <f t="shared" si="103"/>
        <v>0.899722222222222+0.316666666666667i</v>
      </c>
      <c r="AP357" t="str">
        <f t="shared" si="100"/>
        <v>0.988947155988171-0.348070317328347i</v>
      </c>
      <c r="AQ357">
        <f t="shared" si="101"/>
        <v>-0.338420282155083</v>
      </c>
      <c r="AR357">
        <f t="shared" si="102"/>
        <v>-19.3900538691127</v>
      </c>
    </row>
    <row r="358" spans="24:44">
      <c r="X358">
        <f t="shared" si="88"/>
        <v>96</v>
      </c>
      <c r="Y358">
        <f t="shared" si="106"/>
        <v>96000</v>
      </c>
      <c r="Z358">
        <f t="shared" si="89"/>
        <v>602880</v>
      </c>
      <c r="AA358" t="str">
        <f t="shared" si="90"/>
        <v>0.01+6.0288i</v>
      </c>
      <c r="AB358" t="str">
        <f t="shared" si="91"/>
        <v>-0.0165870488156847i</v>
      </c>
      <c r="AC358" t="str">
        <f t="shared" si="92"/>
        <v>0.01-0.00829352441198912i</v>
      </c>
      <c r="AD358" t="str">
        <f t="shared" si="93"/>
        <v>0.00382986370961612-0.00706148989937977i</v>
      </c>
      <c r="AE358" t="str">
        <f t="shared" si="94"/>
        <v>-0.00117119944792716-0.000638696155920172i</v>
      </c>
      <c r="AF358" t="str">
        <f t="shared" si="95"/>
        <v>-0.117119944792716-0.0638696155920172i</v>
      </c>
      <c r="AG358">
        <f t="shared" si="96"/>
        <v>0.133403183110902</v>
      </c>
      <c r="AH358">
        <f t="shared" si="97"/>
        <v>-2.6423380012062</v>
      </c>
      <c r="AI358">
        <f t="shared" si="98"/>
        <v>-31.4760762400862</v>
      </c>
      <c r="AJ358">
        <f t="shared" si="99"/>
        <v>-171.016283704865</v>
      </c>
      <c r="AO358" t="str">
        <f t="shared" si="103"/>
        <v>0.8976+0.32i</v>
      </c>
      <c r="AP358" t="str">
        <f t="shared" si="100"/>
        <v>0.98845289678367-0.352389624521807i</v>
      </c>
      <c r="AQ358">
        <f t="shared" si="101"/>
        <v>-0.342459223968422</v>
      </c>
      <c r="AR358">
        <f t="shared" si="102"/>
        <v>-19.621468188716</v>
      </c>
    </row>
    <row r="359" spans="24:44">
      <c r="X359">
        <f t="shared" si="88"/>
        <v>97</v>
      </c>
      <c r="Y359">
        <f t="shared" si="106"/>
        <v>97000</v>
      </c>
      <c r="Z359">
        <f t="shared" si="89"/>
        <v>609160</v>
      </c>
      <c r="AA359" t="str">
        <f t="shared" si="90"/>
        <v>0.01+6.0916i</v>
      </c>
      <c r="AB359" t="str">
        <f t="shared" si="91"/>
        <v>-0.0164160483124302i</v>
      </c>
      <c r="AC359" t="str">
        <f t="shared" si="92"/>
        <v>0.01-0.00820802416031913i</v>
      </c>
      <c r="AD359" t="str">
        <f t="shared" si="93"/>
        <v>0.00381869649580599-0.00701604725047745i</v>
      </c>
      <c r="AE359" t="str">
        <f t="shared" si="94"/>
        <v>-0.00115165449626559-0.0006302174297431i</v>
      </c>
      <c r="AF359" t="str">
        <f t="shared" si="95"/>
        <v>-0.115165449626559-0.06302174297431i</v>
      </c>
      <c r="AG359">
        <f t="shared" si="96"/>
        <v>0.131281456707364</v>
      </c>
      <c r="AH359">
        <f t="shared" si="97"/>
        <v>-2.64088025331149</v>
      </c>
      <c r="AI359">
        <f t="shared" si="98"/>
        <v>-31.615332346103</v>
      </c>
      <c r="AJ359">
        <f t="shared" si="99"/>
        <v>-171.165057033351</v>
      </c>
      <c r="AO359" t="str">
        <f t="shared" si="103"/>
        <v>0.895455555555556+0.323333333333333i</v>
      </c>
      <c r="AP359" t="str">
        <f t="shared" si="100"/>
        <v>0.987941614544006-0.356728431006322i</v>
      </c>
      <c r="AQ359">
        <f t="shared" si="101"/>
        <v>-0.346513556284356</v>
      </c>
      <c r="AR359">
        <f t="shared" si="102"/>
        <v>-19.8537643191625</v>
      </c>
    </row>
    <row r="360" spans="24:44">
      <c r="X360">
        <f t="shared" si="88"/>
        <v>98</v>
      </c>
      <c r="Y360">
        <f t="shared" si="106"/>
        <v>98000</v>
      </c>
      <c r="Z360">
        <f t="shared" si="89"/>
        <v>615440</v>
      </c>
      <c r="AA360" t="str">
        <f t="shared" si="90"/>
        <v>0.01+6.1544i</v>
      </c>
      <c r="AB360" t="str">
        <f t="shared" si="91"/>
        <v>-0.0162485376153646i</v>
      </c>
      <c r="AC360" t="str">
        <f t="shared" si="92"/>
        <v>0.01-0.00812426881174444i</v>
      </c>
      <c r="AD360" t="str">
        <f t="shared" si="93"/>
        <v>0.00380748137593626-0.00697165346444479i</v>
      </c>
      <c r="AE360" t="str">
        <f t="shared" si="94"/>
        <v>-0.00113267957271535-0.000621905716102569i</v>
      </c>
      <c r="AF360" t="str">
        <f t="shared" si="95"/>
        <v>-0.113267957271535-0.0621905716102569i</v>
      </c>
      <c r="AG360">
        <f t="shared" si="96"/>
        <v>0.129218022511091</v>
      </c>
      <c r="AH360">
        <f t="shared" si="97"/>
        <v>-2.63947367717122</v>
      </c>
      <c r="AI360">
        <f t="shared" si="98"/>
        <v>-31.752938276193</v>
      </c>
      <c r="AJ360">
        <f t="shared" si="99"/>
        <v>-171.31765425877</v>
      </c>
      <c r="AO360" t="str">
        <f t="shared" si="103"/>
        <v>0.893288888888889+0.326666666666667i</v>
      </c>
      <c r="AP360" t="str">
        <f t="shared" si="100"/>
        <v>0.98741288666335-0.361086855912017i</v>
      </c>
      <c r="AQ360">
        <f t="shared" si="101"/>
        <v>-0.350583456437614</v>
      </c>
      <c r="AR360">
        <f t="shared" si="102"/>
        <v>-20.0869524209838</v>
      </c>
    </row>
    <row r="361" spans="24:44">
      <c r="X361">
        <f t="shared" si="88"/>
        <v>99</v>
      </c>
      <c r="Y361">
        <f t="shared" si="106"/>
        <v>99000</v>
      </c>
      <c r="Z361">
        <f t="shared" si="89"/>
        <v>621720</v>
      </c>
      <c r="AA361" t="str">
        <f t="shared" si="90"/>
        <v>0.01+6.2172i</v>
      </c>
      <c r="AB361" t="str">
        <f t="shared" si="91"/>
        <v>-0.0160844109727852i</v>
      </c>
      <c r="AC361" t="str">
        <f t="shared" si="92"/>
        <v>0.01-0.00804220549041369i</v>
      </c>
      <c r="AD361" t="str">
        <f t="shared" si="93"/>
        <v>0.00379621970926165-0.00692827329166229i</v>
      </c>
      <c r="AE361" t="str">
        <f t="shared" si="94"/>
        <v>-0.0011142516917359-0.000613756102493849i</v>
      </c>
      <c r="AF361" t="str">
        <f t="shared" si="95"/>
        <v>-0.11142516917359-0.0613756102493849i</v>
      </c>
      <c r="AG361">
        <f t="shared" si="96"/>
        <v>0.127210588627078</v>
      </c>
      <c r="AH361">
        <f t="shared" si="97"/>
        <v>-2.63811735778454</v>
      </c>
      <c r="AI361">
        <f t="shared" si="98"/>
        <v>-31.8889348430323</v>
      </c>
      <c r="AJ361">
        <f t="shared" si="99"/>
        <v>-171.474033123972</v>
      </c>
      <c r="AO361" t="str">
        <f t="shared" si="103"/>
        <v>0.8911+0.33i</v>
      </c>
      <c r="AP361" t="str">
        <f t="shared" si="100"/>
        <v>0.98686628380478-0.365465013641092i</v>
      </c>
      <c r="AQ361">
        <f t="shared" si="101"/>
        <v>-0.354669101902585</v>
      </c>
      <c r="AR361">
        <f t="shared" si="102"/>
        <v>-20.3210426627134</v>
      </c>
    </row>
    <row r="362" spans="24:44">
      <c r="X362">
        <f t="shared" si="88"/>
        <v>100</v>
      </c>
      <c r="Y362">
        <f t="shared" si="106"/>
        <v>100000</v>
      </c>
      <c r="Z362">
        <f t="shared" si="89"/>
        <v>628000</v>
      </c>
      <c r="AA362" t="str">
        <f t="shared" si="90"/>
        <v>0.01+6.28i</v>
      </c>
      <c r="AB362" t="str">
        <f t="shared" si="91"/>
        <v>-0.0159235668630573i</v>
      </c>
      <c r="AC362" t="str">
        <f t="shared" si="92"/>
        <v>0.01-0.00796178343550955i</v>
      </c>
      <c r="AD362" t="str">
        <f t="shared" si="93"/>
        <v>0.00378491285072552-0.00688587291190984i</v>
      </c>
      <c r="AE362" t="str">
        <f t="shared" si="94"/>
        <v>-0.0010963490174644-0.00060576387570828i</v>
      </c>
      <c r="AF362" t="str">
        <f t="shared" si="95"/>
        <v>-0.10963490174644-0.060576387570828i</v>
      </c>
      <c r="AG362">
        <f t="shared" si="96"/>
        <v>0.125256977498592</v>
      </c>
      <c r="AH362">
        <f t="shared" si="97"/>
        <v>-2.63681039019766</v>
      </c>
      <c r="AI362">
        <f t="shared" si="98"/>
        <v>-32.0233615309076</v>
      </c>
      <c r="AJ362">
        <f t="shared" si="99"/>
        <v>-171.634151954153</v>
      </c>
      <c r="AO362" t="str">
        <f t="shared" si="103"/>
        <v>0.888888888888889+0.333333333333333i</v>
      </c>
      <c r="AP362" t="str">
        <f t="shared" si="100"/>
        <v>0.986301369863014-0.36986301369863i</v>
      </c>
      <c r="AQ362">
        <f t="shared" si="101"/>
        <v>-0.358770670270572</v>
      </c>
      <c r="AR362">
        <f t="shared" si="102"/>
        <v>-20.5560452195835</v>
      </c>
    </row>
    <row r="363" spans="24:44">
      <c r="X363">
        <f t="shared" si="88"/>
        <v>110</v>
      </c>
      <c r="Y363">
        <f>Y362+10000</f>
        <v>110000</v>
      </c>
      <c r="Z363">
        <f t="shared" si="89"/>
        <v>690800</v>
      </c>
      <c r="AA363" t="str">
        <f t="shared" si="90"/>
        <v>0.01+6.908i</v>
      </c>
      <c r="AB363" t="str">
        <f t="shared" si="91"/>
        <v>-0.0144759698755067i</v>
      </c>
      <c r="AC363" t="str">
        <f t="shared" si="92"/>
        <v>0.01-0.00723798494137232i</v>
      </c>
      <c r="AD363" t="str">
        <f t="shared" si="93"/>
        <v>0.00366965272498603-0.00650921049672486i</v>
      </c>
      <c r="AE363" t="str">
        <f t="shared" si="94"/>
        <v>-0.000942103202828819-0.000533584853029245i</v>
      </c>
      <c r="AF363" t="str">
        <f t="shared" si="95"/>
        <v>-0.0942103202828819-0.0533584853029245i</v>
      </c>
      <c r="AG363">
        <f t="shared" si="96"/>
        <v>0.108271475475425</v>
      </c>
      <c r="AH363">
        <f t="shared" si="97"/>
        <v>-2.62626352207757</v>
      </c>
      <c r="AI363">
        <f t="shared" si="98"/>
        <v>-33.2891189828966</v>
      </c>
      <c r="AJ363">
        <f t="shared" si="99"/>
        <v>-173.432304248064</v>
      </c>
      <c r="AO363" t="str">
        <f t="shared" si="103"/>
        <v>0.865555555555556+0.366666666666667i</v>
      </c>
      <c r="AP363" t="str">
        <f t="shared" si="100"/>
        <v>0.979544276491076-0.414954571555912i</v>
      </c>
      <c r="AQ363">
        <f t="shared" si="101"/>
        <v>-0.4007012163717</v>
      </c>
      <c r="AR363">
        <f t="shared" si="102"/>
        <v>-22.9584885438568</v>
      </c>
    </row>
    <row r="364" spans="24:44">
      <c r="X364">
        <f t="shared" si="88"/>
        <v>120</v>
      </c>
      <c r="Y364">
        <f t="shared" ref="Y364:Y427" si="107">Y363+10000</f>
        <v>120000</v>
      </c>
      <c r="Z364">
        <f t="shared" si="89"/>
        <v>753600</v>
      </c>
      <c r="AA364" t="str">
        <f t="shared" si="90"/>
        <v>0.01+7.536i</v>
      </c>
      <c r="AB364" t="str">
        <f t="shared" si="91"/>
        <v>-0.0132696390525478i</v>
      </c>
      <c r="AC364" t="str">
        <f t="shared" si="92"/>
        <v>0.01-0.00663481952959129i</v>
      </c>
      <c r="AD364" t="str">
        <f t="shared" si="93"/>
        <v>0.00355131420853844-0.00620168799825787i</v>
      </c>
      <c r="AE364" t="str">
        <f t="shared" si="94"/>
        <v>-0.000822767942201287-0.000473115433884293i</v>
      </c>
      <c r="AF364" t="str">
        <f t="shared" si="95"/>
        <v>-0.0822767942201287-0.0473115433884293i</v>
      </c>
      <c r="AG364">
        <f t="shared" si="96"/>
        <v>0.0949097097505657</v>
      </c>
      <c r="AH364">
        <f t="shared" si="97"/>
        <v>-2.61973657352379</v>
      </c>
      <c r="AI364">
        <f t="shared" si="98"/>
        <v>-34.4331871816141</v>
      </c>
      <c r="AJ364">
        <f t="shared" si="99"/>
        <v>-175.563194160848</v>
      </c>
      <c r="AO364" t="str">
        <f t="shared" si="103"/>
        <v>0.84+0.4i</v>
      </c>
      <c r="AP364" t="str">
        <f t="shared" si="100"/>
        <v>0.970425138632163-0.462107208872458i</v>
      </c>
      <c r="AQ364">
        <f t="shared" si="101"/>
        <v>-0.444419209901098</v>
      </c>
      <c r="AR364">
        <f t="shared" si="102"/>
        <v>-25.4633450618716</v>
      </c>
    </row>
    <row r="365" spans="24:44">
      <c r="X365">
        <f t="shared" si="88"/>
        <v>130</v>
      </c>
      <c r="Y365">
        <f t="shared" si="107"/>
        <v>130000</v>
      </c>
      <c r="Z365">
        <f t="shared" si="89"/>
        <v>816400</v>
      </c>
      <c r="AA365" t="str">
        <f t="shared" si="90"/>
        <v>0.01+8.164i</v>
      </c>
      <c r="AB365" t="str">
        <f t="shared" si="91"/>
        <v>-0.0122488975869672i</v>
      </c>
      <c r="AC365" t="str">
        <f t="shared" si="92"/>
        <v>0.01-0.00612444879654581i</v>
      </c>
      <c r="AD365" t="str">
        <f t="shared" si="93"/>
        <v>0.00343111715581937-0.00594504428630118i</v>
      </c>
      <c r="AE365" t="str">
        <f t="shared" si="94"/>
        <v>-0.000728038650951376-0.000421778910158523i</v>
      </c>
      <c r="AF365" t="str">
        <f t="shared" si="95"/>
        <v>-0.0728038650951376-0.0421778910158523i</v>
      </c>
      <c r="AG365">
        <f t="shared" si="96"/>
        <v>0.0841390353126069</v>
      </c>
      <c r="AH365">
        <f t="shared" si="97"/>
        <v>-2.6165059527266</v>
      </c>
      <c r="AI365">
        <f t="shared" si="98"/>
        <v>-35.4794495196978</v>
      </c>
      <c r="AJ365">
        <f t="shared" si="99"/>
        <v>-177.99537081383</v>
      </c>
      <c r="AO365" t="str">
        <f t="shared" si="103"/>
        <v>0.812222222222222+0.433333333333333i</v>
      </c>
      <c r="AP365" t="str">
        <f t="shared" si="100"/>
        <v>0.958393849031482-0.51131819578971i</v>
      </c>
      <c r="AQ365">
        <f t="shared" si="101"/>
        <v>-0.490099321282948</v>
      </c>
      <c r="AR365">
        <f t="shared" si="102"/>
        <v>-28.0806226517391</v>
      </c>
    </row>
    <row r="366" spans="24:44">
      <c r="X366">
        <f t="shared" si="88"/>
        <v>140</v>
      </c>
      <c r="Y366">
        <f t="shared" si="107"/>
        <v>140000</v>
      </c>
      <c r="Z366">
        <f t="shared" si="89"/>
        <v>879200</v>
      </c>
      <c r="AA366" t="str">
        <f t="shared" si="90"/>
        <v>0.01+8.792i</v>
      </c>
      <c r="AB366" t="str">
        <f t="shared" si="91"/>
        <v>-0.0113739763307552i</v>
      </c>
      <c r="AC366" t="str">
        <f t="shared" si="92"/>
        <v>0.01-0.00568698816822111i</v>
      </c>
      <c r="AD366" t="str">
        <f t="shared" si="93"/>
        <v>0.00331016666377975-0.00572645184052617i</v>
      </c>
      <c r="AE366" t="str">
        <f t="shared" si="94"/>
        <v>-0.00065117756324467-0.000377729412530011i</v>
      </c>
      <c r="AF366" t="str">
        <f t="shared" si="95"/>
        <v>-0.065117756324467-0.0377729412530011i</v>
      </c>
      <c r="AG366">
        <f t="shared" si="96"/>
        <v>0.0752802582330543</v>
      </c>
      <c r="AH366">
        <f t="shared" si="97"/>
        <v>-2.61595551297541</v>
      </c>
      <c r="AI366">
        <f t="shared" si="98"/>
        <v>-36.4457780831721</v>
      </c>
      <c r="AJ366">
        <f t="shared" si="99"/>
        <v>-180.7031283447</v>
      </c>
      <c r="AO366" t="str">
        <f t="shared" si="103"/>
        <v>0.782222222222222+0.466666666666667i</v>
      </c>
      <c r="AP366" t="str">
        <f t="shared" si="100"/>
        <v>0.942834694412038-0.562486607461727i</v>
      </c>
      <c r="AQ366">
        <f t="shared" si="101"/>
        <v>-0.537909045293502</v>
      </c>
      <c r="AR366">
        <f t="shared" si="102"/>
        <v>-30.8199180572291</v>
      </c>
    </row>
    <row r="367" spans="24:44">
      <c r="X367">
        <f t="shared" si="88"/>
        <v>150</v>
      </c>
      <c r="Y367">
        <f t="shared" si="107"/>
        <v>150000</v>
      </c>
      <c r="Z367">
        <f t="shared" si="89"/>
        <v>942000</v>
      </c>
      <c r="AA367" t="str">
        <f t="shared" si="90"/>
        <v>0.01+9.42i</v>
      </c>
      <c r="AB367" t="str">
        <f t="shared" si="91"/>
        <v>-0.0106157112420382i</v>
      </c>
      <c r="AC367" t="str">
        <f t="shared" si="92"/>
        <v>0.01-0.00530785562367304i</v>
      </c>
      <c r="AD367" t="str">
        <f t="shared" si="93"/>
        <v>0.00318944003851359-0.00553671900922627i</v>
      </c>
      <c r="AE367" t="str">
        <f t="shared" si="94"/>
        <v>-0.000587631993014236-0.000339604126122174i</v>
      </c>
      <c r="AF367" t="str">
        <f t="shared" si="95"/>
        <v>-0.0587631993014236-0.0339604126122174i</v>
      </c>
      <c r="AG367">
        <f t="shared" si="96"/>
        <v>0.0678706358960257</v>
      </c>
      <c r="AH367">
        <f t="shared" si="97"/>
        <v>-2.61756688338671</v>
      </c>
      <c r="AI367">
        <f t="shared" si="98"/>
        <v>-37.3457617223573</v>
      </c>
      <c r="AJ367">
        <f t="shared" si="99"/>
        <v>-183.665602537251</v>
      </c>
      <c r="AO367" t="str">
        <f t="shared" si="103"/>
        <v>0.75+0.5i</v>
      </c>
      <c r="AP367" t="str">
        <f t="shared" si="100"/>
        <v>0.923076923076923-0.615384615384615i</v>
      </c>
      <c r="AQ367">
        <f t="shared" si="101"/>
        <v>-0.588002603547567</v>
      </c>
      <c r="AR367">
        <f t="shared" si="102"/>
        <v>-33.6900675259798</v>
      </c>
    </row>
    <row r="368" spans="24:44">
      <c r="X368">
        <f t="shared" si="88"/>
        <v>160</v>
      </c>
      <c r="Y368">
        <f t="shared" si="107"/>
        <v>160000</v>
      </c>
      <c r="Z368">
        <f t="shared" si="89"/>
        <v>1004800</v>
      </c>
      <c r="AA368" t="str">
        <f t="shared" si="90"/>
        <v>0.01+10.048i</v>
      </c>
      <c r="AB368" t="str">
        <f t="shared" si="91"/>
        <v>-0.00995222928941083i</v>
      </c>
      <c r="AC368" t="str">
        <f t="shared" si="92"/>
        <v>0.01-0.00497611464719347i</v>
      </c>
      <c r="AD368" t="str">
        <f t="shared" si="93"/>
        <v>0.00306978219447585-0.00536915672160618i</v>
      </c>
      <c r="AE368" t="str">
        <f t="shared" si="94"/>
        <v>-0.000534237752166357-0.00030637037381455i</v>
      </c>
      <c r="AF368" t="str">
        <f t="shared" si="95"/>
        <v>-0.0534237752166357-0.030637037381455i</v>
      </c>
      <c r="AG368">
        <f t="shared" si="96"/>
        <v>0.0615851265965273</v>
      </c>
      <c r="AH368">
        <f t="shared" si="97"/>
        <v>-2.62090749046703</v>
      </c>
      <c r="AI368">
        <f t="shared" si="98"/>
        <v>-38.1898833164841</v>
      </c>
      <c r="AJ368">
        <f t="shared" si="99"/>
        <v>-186.865633324924</v>
      </c>
      <c r="AO368" t="str">
        <f t="shared" si="103"/>
        <v>0.715555555555556+0.533333333333333i</v>
      </c>
      <c r="AP368" t="str">
        <f t="shared" si="100"/>
        <v>0.898415217876541-0.669626249348974i</v>
      </c>
      <c r="AQ368">
        <f t="shared" si="101"/>
        <v>-0.64051306987733</v>
      </c>
      <c r="AR368">
        <f t="shared" si="102"/>
        <v>-36.698695626939</v>
      </c>
    </row>
    <row r="369" spans="24:44">
      <c r="X369">
        <f t="shared" si="88"/>
        <v>170</v>
      </c>
      <c r="Y369">
        <f t="shared" si="107"/>
        <v>170000</v>
      </c>
      <c r="Z369">
        <f t="shared" si="89"/>
        <v>1067600</v>
      </c>
      <c r="AA369" t="str">
        <f t="shared" si="90"/>
        <v>0.01+10.676i</v>
      </c>
      <c r="AB369" t="str">
        <f t="shared" si="91"/>
        <v>-0.00936680403709254i</v>
      </c>
      <c r="AC369" t="str">
        <f t="shared" si="92"/>
        <v>0.01-0.00468340202088797i</v>
      </c>
      <c r="AD369" t="str">
        <f t="shared" si="93"/>
        <v>0.00295190727130014-0.00521883792719971i</v>
      </c>
      <c r="AE369" t="str">
        <f t="shared" si="94"/>
        <v>-0.00048874091024562-0.000277227819905426i</v>
      </c>
      <c r="AF369" t="str">
        <f t="shared" si="95"/>
        <v>-0.048874091024562-0.0277227819905426i</v>
      </c>
      <c r="AG369">
        <f t="shared" si="96"/>
        <v>0.0561892286365663</v>
      </c>
      <c r="AH369">
        <f t="shared" si="97"/>
        <v>-2.62561840329924</v>
      </c>
      <c r="AI369">
        <f t="shared" si="98"/>
        <v>-38.9863386835418</v>
      </c>
      <c r="AJ369">
        <f t="shared" si="99"/>
        <v>-190.288511541983</v>
      </c>
      <c r="AO369" t="str">
        <f t="shared" si="103"/>
        <v>0.678888888888889+0.566666666666667i</v>
      </c>
      <c r="AP369" t="str">
        <f t="shared" si="100"/>
        <v>0.868142988628416-0.724636537153015i</v>
      </c>
      <c r="AQ369">
        <f t="shared" si="101"/>
        <v>-0.695542651827597</v>
      </c>
      <c r="AR369">
        <f t="shared" si="102"/>
        <v>-39.8516584210586</v>
      </c>
    </row>
    <row r="370" spans="24:44">
      <c r="X370">
        <f t="shared" si="88"/>
        <v>180</v>
      </c>
      <c r="Y370">
        <f t="shared" si="107"/>
        <v>180000</v>
      </c>
      <c r="Z370">
        <f t="shared" si="89"/>
        <v>1130400</v>
      </c>
      <c r="AA370" t="str">
        <f t="shared" si="90"/>
        <v>0.01+11.304i</v>
      </c>
      <c r="AB370" t="str">
        <f t="shared" si="91"/>
        <v>-0.00884642603503185i</v>
      </c>
      <c r="AC370" t="str">
        <f t="shared" si="92"/>
        <v>0.01-0.00442321301972753i</v>
      </c>
      <c r="AD370" t="str">
        <f t="shared" si="93"/>
        <v>0.00283640469181831-0.00508209878952597i</v>
      </c>
      <c r="AE370" t="str">
        <f t="shared" si="94"/>
        <v>-0.000449500555162741-0.000251543969759182i</v>
      </c>
      <c r="AF370" t="str">
        <f t="shared" si="95"/>
        <v>-0.0449500555162741-0.0251543969759182i</v>
      </c>
      <c r="AG370">
        <f t="shared" si="96"/>
        <v>0.0515097192589729</v>
      </c>
      <c r="AH370">
        <f t="shared" si="97"/>
        <v>-2.63140303006041</v>
      </c>
      <c r="AI370">
        <f t="shared" si="98"/>
        <v>-39.7416164292801</v>
      </c>
      <c r="AJ370">
        <f t="shared" si="99"/>
        <v>-193.920677554403</v>
      </c>
      <c r="AO370" t="str">
        <f t="shared" si="103"/>
        <v>0.64+0.6i</v>
      </c>
      <c r="AP370" t="str">
        <f t="shared" si="100"/>
        <v>0.831600831600832-0.77962577962578i</v>
      </c>
      <c r="AQ370">
        <f t="shared" si="101"/>
        <v>-0.753151280962194</v>
      </c>
      <c r="AR370">
        <f t="shared" si="102"/>
        <v>-43.1523897340054</v>
      </c>
    </row>
    <row r="371" spans="24:44">
      <c r="X371">
        <f t="shared" si="88"/>
        <v>190</v>
      </c>
      <c r="Y371">
        <f t="shared" si="107"/>
        <v>190000</v>
      </c>
      <c r="Z371">
        <f t="shared" si="89"/>
        <v>1193200</v>
      </c>
      <c r="AA371" t="str">
        <f t="shared" si="90"/>
        <v>0.01+11.932i</v>
      </c>
      <c r="AB371" t="str">
        <f t="shared" si="91"/>
        <v>-0.00838082466476701i</v>
      </c>
      <c r="AC371" t="str">
        <f t="shared" si="92"/>
        <v>0.01-0.00419041233447871i</v>
      </c>
      <c r="AD371" t="str">
        <f t="shared" si="93"/>
        <v>0.00272374820376407-0.00495619409088209i</v>
      </c>
      <c r="AE371" t="str">
        <f t="shared" si="94"/>
        <v>-0.000415298446524796-0.000228810458067992i</v>
      </c>
      <c r="AF371" t="str">
        <f t="shared" si="95"/>
        <v>-0.0415298446524796-0.0228810458067992i</v>
      </c>
      <c r="AG371">
        <f t="shared" si="96"/>
        <v>0.047415928273861</v>
      </c>
      <c r="AH371">
        <f t="shared" si="97"/>
        <v>-2.63801708258189</v>
      </c>
      <c r="AI371">
        <f t="shared" si="98"/>
        <v>-40.4609149412482</v>
      </c>
      <c r="AJ371">
        <f t="shared" si="99"/>
        <v>-197.748423440674</v>
      </c>
      <c r="AO371" t="str">
        <f t="shared" si="103"/>
        <v>0.598888888888889+0.633333333333333i</v>
      </c>
      <c r="AP371" t="str">
        <f t="shared" si="100"/>
        <v>0.788240895257068-0.83357571483586i</v>
      </c>
      <c r="AQ371">
        <f t="shared" si="101"/>
        <v>-0.813343997085811</v>
      </c>
      <c r="AR371">
        <f t="shared" si="102"/>
        <v>-46.6011783253177</v>
      </c>
    </row>
    <row r="372" spans="24:44">
      <c r="X372">
        <f t="shared" si="88"/>
        <v>200</v>
      </c>
      <c r="Y372">
        <f t="shared" si="107"/>
        <v>200000</v>
      </c>
      <c r="Z372">
        <f t="shared" si="89"/>
        <v>1256000</v>
      </c>
      <c r="AA372" t="str">
        <f t="shared" si="90"/>
        <v>0.01+12.56i</v>
      </c>
      <c r="AB372" t="str">
        <f t="shared" si="91"/>
        <v>-0.00796178343152866i</v>
      </c>
      <c r="AC372" t="str">
        <f t="shared" si="92"/>
        <v>0.01-0.00398089171775478i</v>
      </c>
      <c r="AD372" t="str">
        <f t="shared" si="93"/>
        <v>0.00261430672307791-0.00483905412179632i</v>
      </c>
      <c r="AE372" t="str">
        <f t="shared" si="94"/>
        <v>-0.000385213908300777-0.000208612692482534i</v>
      </c>
      <c r="AF372" t="str">
        <f t="shared" si="95"/>
        <v>-0.0385213908300777-0.0208612692482534i</v>
      </c>
      <c r="AG372">
        <f t="shared" si="96"/>
        <v>0.0438074206742615</v>
      </c>
      <c r="AH372">
        <f t="shared" si="97"/>
        <v>-2.64525990431921</v>
      </c>
      <c r="AI372">
        <f t="shared" si="98"/>
        <v>-41.1484464223407</v>
      </c>
      <c r="AJ372">
        <f t="shared" si="99"/>
        <v>-201.756657140406</v>
      </c>
      <c r="AO372" t="str">
        <f t="shared" si="103"/>
        <v>0.555555555555556+0.666666666666667i</v>
      </c>
      <c r="AP372" t="str">
        <f t="shared" si="100"/>
        <v>0.737704918032787-0.885245901639343i</v>
      </c>
      <c r="AQ372">
        <f t="shared" si="101"/>
        <v>-0.876058050598193</v>
      </c>
      <c r="AR372">
        <f t="shared" si="102"/>
        <v>-50.1944289077348</v>
      </c>
    </row>
    <row r="373" spans="24:44">
      <c r="X373">
        <f t="shared" si="88"/>
        <v>210</v>
      </c>
      <c r="Y373">
        <f t="shared" si="107"/>
        <v>210000</v>
      </c>
      <c r="Z373">
        <f t="shared" si="89"/>
        <v>1318800</v>
      </c>
      <c r="AA373" t="str">
        <f t="shared" si="90"/>
        <v>0.01+13.188i</v>
      </c>
      <c r="AB373" t="str">
        <f t="shared" si="91"/>
        <v>-0.00758265088717015i</v>
      </c>
      <c r="AC373" t="str">
        <f t="shared" si="92"/>
        <v>0.01-0.00379132544548074i</v>
      </c>
      <c r="AD373" t="str">
        <f t="shared" si="93"/>
        <v>0.00250835604728397-0.00472911019543887i</v>
      </c>
      <c r="AE373" t="str">
        <f t="shared" si="94"/>
        <v>-0.000358539700695398-0.000190608295203938i</v>
      </c>
      <c r="AF373" t="str">
        <f t="shared" si="95"/>
        <v>-0.0358539700695398-0.0190608295203938i</v>
      </c>
      <c r="AG373">
        <f t="shared" si="96"/>
        <v>0.0406056940804239</v>
      </c>
      <c r="AH373">
        <f t="shared" si="97"/>
        <v>-2.65296709944193</v>
      </c>
      <c r="AI373">
        <f t="shared" si="98"/>
        <v>-41.8076613194557</v>
      </c>
      <c r="AJ373">
        <f t="shared" si="99"/>
        <v>-205.927806428718</v>
      </c>
      <c r="AO373" t="str">
        <f t="shared" si="103"/>
        <v>0.51+0.7i</v>
      </c>
      <c r="AP373" t="str">
        <f t="shared" si="100"/>
        <v>0.679909345420611-0.933208905479269i</v>
      </c>
      <c r="AQ373">
        <f t="shared" si="101"/>
        <v>-0.94115114414874</v>
      </c>
      <c r="AR373">
        <f t="shared" si="102"/>
        <v>-53.9239884436314</v>
      </c>
    </row>
    <row r="374" spans="24:44">
      <c r="X374">
        <f t="shared" si="88"/>
        <v>220</v>
      </c>
      <c r="Y374">
        <f t="shared" si="107"/>
        <v>220000</v>
      </c>
      <c r="Z374">
        <f t="shared" si="89"/>
        <v>1381600</v>
      </c>
      <c r="AA374" t="str">
        <f t="shared" si="90"/>
        <v>0.01+13.816i</v>
      </c>
      <c r="AB374" t="str">
        <f t="shared" si="91"/>
        <v>-0.00723798493775333i</v>
      </c>
      <c r="AC374" t="str">
        <f t="shared" si="92"/>
        <v>0.01-0.00361899247068616i</v>
      </c>
      <c r="AD374" t="str">
        <f t="shared" si="93"/>
        <v>0.00240609073288722-0.00462516766621352i</v>
      </c>
      <c r="AE374" t="str">
        <f t="shared" si="94"/>
        <v>-0.000334724291910072-0.000174511472035394i</v>
      </c>
      <c r="AF374" t="str">
        <f t="shared" si="95"/>
        <v>-0.0334724291910072-0.0174511472035394i</v>
      </c>
      <c r="AG374">
        <f t="shared" si="96"/>
        <v>0.0377484576461952</v>
      </c>
      <c r="AH374">
        <f t="shared" si="97"/>
        <v>-2.66100433253814</v>
      </c>
      <c r="AI374">
        <f t="shared" si="98"/>
        <v>-42.4414158545318</v>
      </c>
      <c r="AJ374">
        <f t="shared" si="99"/>
        <v>-210.240962289714</v>
      </c>
      <c r="AO374" t="str">
        <f t="shared" si="103"/>
        <v>0.462222222222222+0.733333333333333i</v>
      </c>
      <c r="AP374" t="str">
        <f t="shared" si="100"/>
        <v>0.615125785336874-0.975920717121001i</v>
      </c>
      <c r="AQ374">
        <f t="shared" si="101"/>
        <v>-1.00839268197861</v>
      </c>
      <c r="AR374">
        <f t="shared" si="102"/>
        <v>-57.7766447692521</v>
      </c>
    </row>
    <row r="375" spans="24:44">
      <c r="X375">
        <f t="shared" si="88"/>
        <v>230</v>
      </c>
      <c r="Y375">
        <f t="shared" si="107"/>
        <v>230000</v>
      </c>
      <c r="Z375">
        <f t="shared" si="89"/>
        <v>1444400</v>
      </c>
      <c r="AA375" t="str">
        <f t="shared" si="90"/>
        <v>0.01+14.444i</v>
      </c>
      <c r="AB375" t="str">
        <f t="shared" si="91"/>
        <v>-0.00692328994045971i</v>
      </c>
      <c r="AC375" t="str">
        <f t="shared" si="92"/>
        <v>0.01-0.00346164497196068i</v>
      </c>
      <c r="AD375" t="str">
        <f t="shared" si="93"/>
        <v>0.00230763562709913-0.00452631249328292i</v>
      </c>
      <c r="AE375" t="str">
        <f t="shared" si="94"/>
        <v>-0.000313331522113898-0.000160081457768349i</v>
      </c>
      <c r="AF375" t="str">
        <f t="shared" si="95"/>
        <v>-0.0313331522113898-0.0160081457768349i</v>
      </c>
      <c r="AG375">
        <f t="shared" si="96"/>
        <v>0.0351856101086015</v>
      </c>
      <c r="AH375">
        <f t="shared" si="97"/>
        <v>-2.66926214724998</v>
      </c>
      <c r="AI375">
        <f t="shared" si="98"/>
        <v>-43.0520983672584</v>
      </c>
      <c r="AJ375">
        <f t="shared" si="99"/>
        <v>-214.671373361215</v>
      </c>
      <c r="AO375" t="str">
        <f t="shared" si="103"/>
        <v>0.412222222222222+0.766666666666667i</v>
      </c>
      <c r="AP375" t="str">
        <f t="shared" si="100"/>
        <v>0.544040564342287-1.01182746467973i</v>
      </c>
      <c r="AQ375">
        <f t="shared" si="101"/>
        <v>-1.07746012768127</v>
      </c>
      <c r="AR375">
        <f t="shared" si="102"/>
        <v>-61.7339179097636</v>
      </c>
    </row>
    <row r="376" spans="24:44">
      <c r="X376">
        <f t="shared" si="88"/>
        <v>240</v>
      </c>
      <c r="Y376">
        <f t="shared" si="107"/>
        <v>240000</v>
      </c>
      <c r="Z376">
        <f t="shared" si="89"/>
        <v>1507200</v>
      </c>
      <c r="AA376" t="str">
        <f t="shared" si="90"/>
        <v>0.01+15.072i</v>
      </c>
      <c r="AB376" t="str">
        <f t="shared" si="91"/>
        <v>-0.00663481952627388i</v>
      </c>
      <c r="AC376" t="str">
        <f t="shared" si="92"/>
        <v>0.01-0.00331740976479565i</v>
      </c>
      <c r="AD376" t="str">
        <f t="shared" si="93"/>
        <v>0.00221305670872147-0.0044318418899498i</v>
      </c>
      <c r="AE376" t="str">
        <f t="shared" si="94"/>
        <v>-0.000294011955615571-0.000147113818908817i</v>
      </c>
      <c r="AF376" t="str">
        <f t="shared" si="95"/>
        <v>-0.0294011955615571-0.0147113818908817i</v>
      </c>
      <c r="AG376">
        <f t="shared" si="96"/>
        <v>0.0328763601633193</v>
      </c>
      <c r="AH376">
        <f t="shared" si="97"/>
        <v>-2.67765165440232</v>
      </c>
      <c r="AI376">
        <f t="shared" si="98"/>
        <v>-43.6417254960314</v>
      </c>
      <c r="AJ376">
        <f t="shared" si="99"/>
        <v>-219.190393485521</v>
      </c>
      <c r="AO376" t="str">
        <f t="shared" si="103"/>
        <v>0.36+0.8i</v>
      </c>
      <c r="AP376" t="str">
        <f t="shared" si="100"/>
        <v>0.467775467775468-1.03950103950104i</v>
      </c>
      <c r="AQ376">
        <f t="shared" si="101"/>
        <v>-1.14794240066196</v>
      </c>
      <c r="AR376">
        <f t="shared" si="102"/>
        <v>-65.7722546820458</v>
      </c>
    </row>
    <row r="377" spans="24:44">
      <c r="X377">
        <f t="shared" si="88"/>
        <v>250</v>
      </c>
      <c r="Y377">
        <f t="shared" si="107"/>
        <v>250000</v>
      </c>
      <c r="Z377">
        <f t="shared" si="89"/>
        <v>1570000</v>
      </c>
      <c r="AA377" t="str">
        <f t="shared" si="90"/>
        <v>0.01+15.7i</v>
      </c>
      <c r="AB377" t="str">
        <f t="shared" si="91"/>
        <v>-0.00636942674522293i</v>
      </c>
      <c r="AC377" t="str">
        <f t="shared" si="92"/>
        <v>0.01-0.00318471337420382i</v>
      </c>
      <c r="AD377" t="str">
        <f t="shared" si="93"/>
        <v>0.00212237102551306-0.00434121250644048i</v>
      </c>
      <c r="AE377" t="str">
        <f t="shared" si="94"/>
        <v>-0.00027648222903376-0.000135433795704654i</v>
      </c>
      <c r="AF377" t="str">
        <f t="shared" si="95"/>
        <v>-0.027648222903376-0.0135433795704654i</v>
      </c>
      <c r="AG377">
        <f t="shared" si="96"/>
        <v>0.0307871297769777</v>
      </c>
      <c r="AH377">
        <f t="shared" si="97"/>
        <v>-2.68610095303307</v>
      </c>
      <c r="AI377">
        <f t="shared" si="98"/>
        <v>-44.2120160391689</v>
      </c>
      <c r="AJ377">
        <f t="shared" si="99"/>
        <v>-223.765944526615</v>
      </c>
      <c r="AO377" t="str">
        <f t="shared" si="103"/>
        <v>0.305555555555555+0.833333333333333i</v>
      </c>
      <c r="AP377" t="str">
        <f t="shared" si="100"/>
        <v>0.387855044074437-1.05778648383937i</v>
      </c>
      <c r="AQ377">
        <f t="shared" si="101"/>
        <v>-1.21935153279134</v>
      </c>
      <c r="AR377">
        <f t="shared" si="102"/>
        <v>-69.8636965717518</v>
      </c>
    </row>
    <row r="378" spans="24:44">
      <c r="X378">
        <f t="shared" si="88"/>
        <v>260</v>
      </c>
      <c r="Y378">
        <f t="shared" si="107"/>
        <v>260000</v>
      </c>
      <c r="Z378">
        <f t="shared" si="89"/>
        <v>1632800</v>
      </c>
      <c r="AA378" t="str">
        <f t="shared" si="90"/>
        <v>0.01+16.328i</v>
      </c>
      <c r="AB378" t="str">
        <f t="shared" si="91"/>
        <v>-0.00612444879348359i</v>
      </c>
      <c r="AC378" t="str">
        <f t="shared" si="92"/>
        <v>0.01-0.0030622243982729i</v>
      </c>
      <c r="AD378" t="str">
        <f t="shared" si="93"/>
        <v>0.00203555561787285-0.00425400151937917i</v>
      </c>
      <c r="AE378" t="str">
        <f t="shared" si="94"/>
        <v>-0.00026050995805101-0.000124891124877325i</v>
      </c>
      <c r="AF378" t="str">
        <f t="shared" si="95"/>
        <v>-0.026050995805101-0.0124891124877325i</v>
      </c>
      <c r="AG378">
        <f t="shared" si="96"/>
        <v>0.0288900036893149</v>
      </c>
      <c r="AH378">
        <f t="shared" si="97"/>
        <v>-2.69455216441891</v>
      </c>
      <c r="AI378">
        <f t="shared" si="98"/>
        <v>-44.7644481406298</v>
      </c>
      <c r="AJ378">
        <f t="shared" si="99"/>
        <v>-228.363486851616</v>
      </c>
      <c r="AO378" t="str">
        <f t="shared" si="103"/>
        <v>0.248888888888889+0.866666666666667i</v>
      </c>
      <c r="AP378" t="str">
        <f t="shared" si="100"/>
        <v>0.306115011782998-1.06593620174437i</v>
      </c>
      <c r="AQ378">
        <f t="shared" si="101"/>
        <v>-1.29114257247657</v>
      </c>
      <c r="AR378">
        <f t="shared" si="102"/>
        <v>-73.9770201525716</v>
      </c>
    </row>
    <row r="379" spans="24:44">
      <c r="X379">
        <f t="shared" si="88"/>
        <v>270</v>
      </c>
      <c r="Y379">
        <f t="shared" si="107"/>
        <v>270000</v>
      </c>
      <c r="Z379">
        <f t="shared" si="89"/>
        <v>1695600</v>
      </c>
      <c r="AA379" t="str">
        <f t="shared" si="90"/>
        <v>0.01+16.956i</v>
      </c>
      <c r="AB379" t="str">
        <f t="shared" si="91"/>
        <v>-0.0058976173566879i</v>
      </c>
      <c r="AC379" t="str">
        <f t="shared" si="92"/>
        <v>0.01-0.00294880867981835i</v>
      </c>
      <c r="AD379" t="str">
        <f t="shared" si="93"/>
        <v>0.00195255539468377-0.00416987730718379i</v>
      </c>
      <c r="AE379" t="str">
        <f t="shared" si="94"/>
        <v>-0.000245902565007253-0.000115355955348795i</v>
      </c>
      <c r="AF379" t="str">
        <f t="shared" si="95"/>
        <v>-0.0245902565007253-0.0115355955348795i</v>
      </c>
      <c r="AG379">
        <f t="shared" si="96"/>
        <v>0.0271615662124958</v>
      </c>
      <c r="AH379">
        <f t="shared" si="97"/>
        <v>-2.70295897630462</v>
      </c>
      <c r="AI379">
        <f t="shared" si="98"/>
        <v>-45.3003039072219</v>
      </c>
      <c r="AJ379">
        <f t="shared" si="99"/>
        <v>-232.947402999334</v>
      </c>
      <c r="AO379" t="str">
        <f t="shared" si="103"/>
        <v>0.19+0.9i</v>
      </c>
      <c r="AP379" t="str">
        <f t="shared" si="100"/>
        <v>0.224559744711027-1.06370405389434i</v>
      </c>
      <c r="AQ379">
        <f t="shared" si="101"/>
        <v>-1.36274019000387</v>
      </c>
      <c r="AR379">
        <f t="shared" si="102"/>
        <v>-78.0792614600777</v>
      </c>
    </row>
    <row r="380" spans="24:44">
      <c r="X380">
        <f t="shared" si="88"/>
        <v>280</v>
      </c>
      <c r="Y380">
        <f t="shared" si="107"/>
        <v>280000</v>
      </c>
      <c r="Z380">
        <f t="shared" si="89"/>
        <v>1758400</v>
      </c>
      <c r="AA380" t="str">
        <f t="shared" si="90"/>
        <v>0.01+17.584i</v>
      </c>
      <c r="AB380" t="str">
        <f t="shared" si="91"/>
        <v>-0.00568698816537762i</v>
      </c>
      <c r="AC380" t="str">
        <f t="shared" si="92"/>
        <v>0.01-0.00284349408411056i</v>
      </c>
      <c r="AD380" t="str">
        <f t="shared" si="93"/>
        <v>0.00187328998087093-0.00408857729503532i</v>
      </c>
      <c r="AE380" t="str">
        <f t="shared" si="94"/>
        <v>-0.000232498909220121-0.000106715583641528i</v>
      </c>
      <c r="AF380" t="str">
        <f t="shared" si="95"/>
        <v>-0.0232498909220121-0.0106715583641528i</v>
      </c>
      <c r="AG380">
        <f t="shared" si="96"/>
        <v>0.0255820168439664</v>
      </c>
      <c r="AH380">
        <f t="shared" si="97"/>
        <v>-2.71128461049087</v>
      </c>
      <c r="AI380">
        <f t="shared" si="98"/>
        <v>-45.820704475676</v>
      </c>
      <c r="AJ380">
        <f t="shared" si="99"/>
        <v>-237.482619617743</v>
      </c>
      <c r="AO380" t="str">
        <f t="shared" si="103"/>
        <v>0.128888888888889+0.933333333333333i</v>
      </c>
      <c r="AP380" t="str">
        <f t="shared" si="100"/>
        <v>0.145190360695134-1.05137847399924i</v>
      </c>
      <c r="AQ380">
        <f t="shared" si="101"/>
        <v>-1.43356901810002</v>
      </c>
      <c r="AR380">
        <f t="shared" si="102"/>
        <v>-82.1374543778449</v>
      </c>
    </row>
    <row r="381" spans="24:44">
      <c r="X381">
        <f t="shared" si="88"/>
        <v>290</v>
      </c>
      <c r="Y381">
        <f t="shared" si="107"/>
        <v>290000</v>
      </c>
      <c r="Z381">
        <f t="shared" si="89"/>
        <v>1821200</v>
      </c>
      <c r="AA381" t="str">
        <f t="shared" si="90"/>
        <v>0.01+18.212i</v>
      </c>
      <c r="AB381" t="str">
        <f t="shared" si="91"/>
        <v>-0.00549088512519218i</v>
      </c>
      <c r="AC381" t="str">
        <f t="shared" si="92"/>
        <v>0.01-0.00274544256396881i</v>
      </c>
      <c r="AD381" t="str">
        <f t="shared" si="93"/>
        <v>0.00179765959192893-0.00400989119116941i</v>
      </c>
      <c r="AE381" t="str">
        <f t="shared" si="94"/>
        <v>-0.000220162945564923-0.0000988718133444349i</v>
      </c>
      <c r="AF381" t="str">
        <f t="shared" si="95"/>
        <v>-0.0220162945564923-0.00988718133444349i</v>
      </c>
      <c r="AG381">
        <f t="shared" si="96"/>
        <v>0.0241344894443284</v>
      </c>
      <c r="AH381">
        <f t="shared" si="97"/>
        <v>-2.71950014107713</v>
      </c>
      <c r="AI381">
        <f t="shared" si="98"/>
        <v>-46.326637768276</v>
      </c>
      <c r="AJ381">
        <f t="shared" si="99"/>
        <v>-241.93624485065</v>
      </c>
      <c r="AO381" t="str">
        <f t="shared" si="103"/>
        <v>0.0655555555555556+0.966666666666667i</v>
      </c>
      <c r="AP381" t="str">
        <f t="shared" si="100"/>
        <v>0.0698334124603324-1.02974692949982i</v>
      </c>
      <c r="AQ381">
        <f t="shared" si="101"/>
        <v>-1.50308391147788</v>
      </c>
      <c r="AR381">
        <f t="shared" si="102"/>
        <v>-86.1203643816982</v>
      </c>
    </row>
    <row r="382" spans="24:44">
      <c r="X382">
        <f t="shared" si="88"/>
        <v>300</v>
      </c>
      <c r="Y382">
        <f t="shared" si="107"/>
        <v>300000</v>
      </c>
      <c r="Z382">
        <f t="shared" si="89"/>
        <v>1884000</v>
      </c>
      <c r="AA382" t="str">
        <f t="shared" si="90"/>
        <v>0.01+18.84i</v>
      </c>
      <c r="AB382" t="str">
        <f t="shared" si="91"/>
        <v>-0.00530785562101911i</v>
      </c>
      <c r="AC382" t="str">
        <f t="shared" si="92"/>
        <v>0.01-0.00265392781183652i</v>
      </c>
      <c r="AD382" t="str">
        <f t="shared" si="93"/>
        <v>0.00172555001238536-0.00393364829375164i</v>
      </c>
      <c r="AE382" t="str">
        <f t="shared" si="94"/>
        <v>-0.000208778867756963-0.0000917387965818165i</v>
      </c>
      <c r="AF382" t="str">
        <f t="shared" si="95"/>
        <v>-0.0208778867756963-0.00917387965818165i</v>
      </c>
      <c r="AG382">
        <f t="shared" si="96"/>
        <v>0.0228045220121272</v>
      </c>
      <c r="AH382">
        <f t="shared" si="97"/>
        <v>-2.72758310284881</v>
      </c>
      <c r="AI382">
        <f t="shared" si="98"/>
        <v>-46.8189806114593</v>
      </c>
      <c r="AJ382">
        <f t="shared" si="99"/>
        <v>-246.279000064434</v>
      </c>
      <c r="AO382" t="str">
        <f t="shared" si="103"/>
        <v>i</v>
      </c>
      <c r="AP382" t="str">
        <f t="shared" si="100"/>
        <v>-i</v>
      </c>
      <c r="AQ382">
        <f t="shared" si="101"/>
        <v>-1.5707963267949</v>
      </c>
      <c r="AR382">
        <f t="shared" si="102"/>
        <v>-90</v>
      </c>
    </row>
    <row r="383" spans="24:44">
      <c r="X383">
        <f t="shared" si="88"/>
        <v>310</v>
      </c>
      <c r="Y383">
        <f t="shared" si="107"/>
        <v>310000</v>
      </c>
      <c r="Z383">
        <f t="shared" si="89"/>
        <v>1946800</v>
      </c>
      <c r="AA383" t="str">
        <f t="shared" si="90"/>
        <v>0.01+19.468i</v>
      </c>
      <c r="AB383" t="str">
        <f t="shared" si="91"/>
        <v>-0.00513663447195398i</v>
      </c>
      <c r="AC383" t="str">
        <f t="shared" si="92"/>
        <v>0.01-0.00256831723726115i</v>
      </c>
      <c r="AD383" t="str">
        <f t="shared" si="93"/>
        <v>0.00165683676641374-0.0038597078801688i</v>
      </c>
      <c r="AE383" t="str">
        <f t="shared" si="94"/>
        <v>-0.000198247350198212-0.0000852412528122854i</v>
      </c>
      <c r="AF383" t="str">
        <f t="shared" si="95"/>
        <v>-0.0198247350198212-0.00852412528122854i</v>
      </c>
      <c r="AG383">
        <f t="shared" si="96"/>
        <v>0.021579639255933</v>
      </c>
      <c r="AH383">
        <f t="shared" si="97"/>
        <v>-2.73551633962836</v>
      </c>
      <c r="AI383">
        <f t="shared" si="98"/>
        <v>-47.2985164794741</v>
      </c>
      <c r="AJ383">
        <f t="shared" si="99"/>
        <v>-250.486275768137</v>
      </c>
      <c r="AO383" t="str">
        <f t="shared" si="103"/>
        <v>-0.0677777777777779+1.03333333333333i</v>
      </c>
      <c r="AP383" t="str">
        <f t="shared" si="100"/>
        <v>-0.0632036296612682-0.963596321065232i</v>
      </c>
      <c r="AQ383">
        <f t="shared" si="101"/>
        <v>-1.63629390358412</v>
      </c>
      <c r="AR383">
        <f t="shared" si="102"/>
        <v>-93.7527347183567</v>
      </c>
    </row>
    <row r="384" spans="24:44">
      <c r="X384">
        <f t="shared" si="88"/>
        <v>320</v>
      </c>
      <c r="Y384">
        <f t="shared" si="107"/>
        <v>320000</v>
      </c>
      <c r="Z384">
        <f t="shared" si="89"/>
        <v>2009600</v>
      </c>
      <c r="AA384" t="str">
        <f t="shared" si="90"/>
        <v>0.01+20.096i</v>
      </c>
      <c r="AB384" t="str">
        <f t="shared" si="91"/>
        <v>-0.00497611464470541i</v>
      </c>
      <c r="AC384" t="str">
        <f t="shared" si="92"/>
        <v>0.01-0.00248805732359674i</v>
      </c>
      <c r="AD384" t="str">
        <f t="shared" si="93"/>
        <v>0.00159138857252387-0.00378795193510494i</v>
      </c>
      <c r="AE384" t="str">
        <f t="shared" si="94"/>
        <v>-0.000188482610993623-0.0000793129867380899i</v>
      </c>
      <c r="AF384" t="str">
        <f t="shared" si="95"/>
        <v>-0.0188482610993623-0.00793129867380899i</v>
      </c>
      <c r="AG384">
        <f t="shared" si="96"/>
        <v>0.0204490206397005</v>
      </c>
      <c r="AH384">
        <f t="shared" si="97"/>
        <v>-2.74328705107082</v>
      </c>
      <c r="AI384">
        <f t="shared" si="98"/>
        <v>-47.765949821231</v>
      </c>
      <c r="AJ384">
        <f t="shared" si="99"/>
        <v>-254.538724178079</v>
      </c>
      <c r="AO384" t="str">
        <f t="shared" si="103"/>
        <v>-0.137777777777778+1.06666666666667i</v>
      </c>
      <c r="AP384" t="str">
        <f t="shared" si="100"/>
        <v>-0.119106572633664-0.922115401034816i</v>
      </c>
      <c r="AQ384">
        <f t="shared" si="101"/>
        <v>-1.69925175966236</v>
      </c>
      <c r="AR384">
        <f t="shared" si="102"/>
        <v>-97.359954158832</v>
      </c>
    </row>
    <row r="385" spans="24:44">
      <c r="X385">
        <f t="shared" si="88"/>
        <v>330</v>
      </c>
      <c r="Y385">
        <f t="shared" si="107"/>
        <v>330000</v>
      </c>
      <c r="Z385">
        <f t="shared" si="89"/>
        <v>2072400</v>
      </c>
      <c r="AA385" t="str">
        <f t="shared" si="90"/>
        <v>0.01+20.724i</v>
      </c>
      <c r="AB385" t="str">
        <f t="shared" si="91"/>
        <v>-0.00482532329183555i</v>
      </c>
      <c r="AC385" t="str">
        <f t="shared" si="92"/>
        <v>0.01-0.00241266164712411i</v>
      </c>
      <c r="AD385" t="str">
        <f t="shared" si="93"/>
        <v>0.00152907017280115-0.00371827965528335i</v>
      </c>
      <c r="AE385" t="str">
        <f t="shared" si="94"/>
        <v>-0.000179410094774163-0.0000738956460649917i</v>
      </c>
      <c r="AF385" t="str">
        <f t="shared" si="95"/>
        <v>-0.0179410094774163-0.00738956460649917i</v>
      </c>
      <c r="AG385">
        <f t="shared" si="96"/>
        <v>0.0194032339093865</v>
      </c>
      <c r="AH385">
        <f t="shared" si="97"/>
        <v>-2.75088600359378</v>
      </c>
      <c r="AI385">
        <f t="shared" si="98"/>
        <v>-48.2219177025956</v>
      </c>
      <c r="AJ385">
        <f t="shared" si="99"/>
        <v>-258.422388867853</v>
      </c>
      <c r="AO385" t="str">
        <f t="shared" si="103"/>
        <v>-0.21+1.1i</v>
      </c>
      <c r="AP385" t="str">
        <f t="shared" si="100"/>
        <v>-0.167450761502273-0.877123036440475i</v>
      </c>
      <c r="AQ385">
        <f t="shared" si="101"/>
        <v>-1.7594355430194</v>
      </c>
      <c r="AR385">
        <f t="shared" si="102"/>
        <v>-100.80823094032</v>
      </c>
    </row>
    <row r="386" spans="24:44">
      <c r="X386">
        <f t="shared" si="88"/>
        <v>340</v>
      </c>
      <c r="Y386">
        <f t="shared" si="107"/>
        <v>340000</v>
      </c>
      <c r="Z386">
        <f t="shared" si="89"/>
        <v>2135200</v>
      </c>
      <c r="AA386" t="str">
        <f t="shared" si="90"/>
        <v>0.01+21.352i</v>
      </c>
      <c r="AB386" t="str">
        <f t="shared" si="91"/>
        <v>-0.00468340201854627i</v>
      </c>
      <c r="AC386" t="str">
        <f t="shared" si="92"/>
        <v>0.01-0.00234170101044399i</v>
      </c>
      <c r="AD386" t="str">
        <f t="shared" si="93"/>
        <v>0.00146974462236156-0.00365060330452313i</v>
      </c>
      <c r="AE386" t="str">
        <f t="shared" si="94"/>
        <v>-0.000170964627718564-0.0000689376736174626i</v>
      </c>
      <c r="AF386" t="str">
        <f t="shared" si="95"/>
        <v>-0.0170964627718564-0.00689376736174626i</v>
      </c>
      <c r="AG386">
        <f t="shared" si="96"/>
        <v>0.0184340193052777</v>
      </c>
      <c r="AH386">
        <f t="shared" si="97"/>
        <v>-2.75830687710813</v>
      </c>
      <c r="AI386">
        <f t="shared" si="98"/>
        <v>-48.6669993272218</v>
      </c>
      <c r="AJ386">
        <f t="shared" si="99"/>
        <v>-262.128441998299</v>
      </c>
      <c r="AO386" t="str">
        <f t="shared" si="103"/>
        <v>-0.284444444444444+1.13333333333333i</v>
      </c>
      <c r="AP386" t="str">
        <f t="shared" si="100"/>
        <v>-0.20833031929515-0.830066115941612i</v>
      </c>
      <c r="AQ386">
        <f t="shared" si="101"/>
        <v>-1.81669749888516</v>
      </c>
      <c r="AR386">
        <f t="shared" si="102"/>
        <v>-104.089099338092</v>
      </c>
    </row>
    <row r="387" spans="24:44">
      <c r="X387">
        <f t="shared" ref="X387:X450" si="108">Y387/1000</f>
        <v>350</v>
      </c>
      <c r="Y387">
        <f t="shared" si="107"/>
        <v>350000</v>
      </c>
      <c r="Z387">
        <f t="shared" ref="Z387:Z450" si="109">6.28*Y387</f>
        <v>2198000</v>
      </c>
      <c r="AA387" t="str">
        <f t="shared" ref="AA387:AA420" si="110">COMPLEX(Q$11,Q$3*Z387)</f>
        <v>0.01+21.98i</v>
      </c>
      <c r="AB387" t="str">
        <f t="shared" ref="AB387:AB420" si="111">COMPLEX(Q$8,-1/(Q$6*Z387))</f>
        <v>-0.00454959053230209i</v>
      </c>
      <c r="AC387" t="str">
        <f t="shared" ref="AC387:AC420" si="112">COMPLEX(Q$9,-1/(Q$7*Z387))</f>
        <v>0.01-0.00227479526728844i</v>
      </c>
      <c r="AD387" t="str">
        <f t="shared" ref="AD387:AD420" si="113">IMDIV(1,IMSUM(IMDIV(1,AB387),IMDIV(1,AC387),1/Q$5))</f>
        <v>0.00141327511790249-0.00358484509493227i</v>
      </c>
      <c r="AE387" t="str">
        <f t="shared" ref="AE387:AE420" si="114">IMDIV(AD387,IMSUM(AA387,AD387))</f>
        <v>-0.000163088935564266-0.000064393418435987i</v>
      </c>
      <c r="AF387" t="str">
        <f t="shared" ref="AF387:AF419" si="115">IMPRODUCT(U$1,AE387)</f>
        <v>-0.0163088935564266-0.0064393418435987i</v>
      </c>
      <c r="AG387">
        <f t="shared" ref="AG387:AG420" si="116">IMABS(AF387)</f>
        <v>0.0175341133911462</v>
      </c>
      <c r="AH387">
        <f t="shared" ref="AH387:AH420" si="117">IMARGUMENT(AF387)</f>
        <v>-2.7655457241555</v>
      </c>
      <c r="AI387">
        <f t="shared" ref="AI387:AI450" si="118">20*LOG(AG387)+D$26+D$27</f>
        <v>-49.1017238714975</v>
      </c>
      <c r="AJ387">
        <f t="shared" ref="AJ387:AJ450" si="119">DEGREES(AH387)+AR387</f>
        <v>-265.652639264627</v>
      </c>
      <c r="AO387" t="str">
        <f t="shared" si="103"/>
        <v>-0.361111111111111+1.16666666666667i</v>
      </c>
      <c r="AP387" t="str">
        <f t="shared" ref="AP387:AP450" si="120">IMDIV(1,AO387)</f>
        <v>-0.242110708742885-0.782203828246248i</v>
      </c>
      <c r="AQ387">
        <f t="shared" ref="AQ387:AQ450" si="121">IMARGUMENT(AP387)</f>
        <v>-1.87096749762501</v>
      </c>
      <c r="AR387">
        <f t="shared" ref="AR387:AR450" si="122">DEGREES(AQ387)</f>
        <v>-107.198541220066</v>
      </c>
    </row>
    <row r="388" spans="24:44">
      <c r="X388">
        <f t="shared" si="108"/>
        <v>360</v>
      </c>
      <c r="Y388">
        <f t="shared" si="107"/>
        <v>360000</v>
      </c>
      <c r="Z388">
        <f t="shared" si="109"/>
        <v>2260800</v>
      </c>
      <c r="AA388" t="str">
        <f t="shared" si="110"/>
        <v>0.01+22.608i</v>
      </c>
      <c r="AB388" t="str">
        <f t="shared" si="111"/>
        <v>-0.00442321301751592i</v>
      </c>
      <c r="AC388" t="str">
        <f t="shared" si="112"/>
        <v>0.01-0.00221160650986376i</v>
      </c>
      <c r="AD388" t="str">
        <f t="shared" si="113"/>
        <v>0.00135952643645081-0.00352093484732406i</v>
      </c>
      <c r="AE388" t="str">
        <f t="shared" si="114"/>
        <v>-0.000155732443091587-0.0000602223780221376i</v>
      </c>
      <c r="AF388" t="str">
        <f t="shared" si="115"/>
        <v>-0.0155732443091587-0.00602223780221376i</v>
      </c>
      <c r="AG388">
        <f t="shared" si="116"/>
        <v>0.0166971041339256</v>
      </c>
      <c r="AH388">
        <f t="shared" si="117"/>
        <v>-2.77260052213515</v>
      </c>
      <c r="AI388">
        <f t="shared" si="118"/>
        <v>-49.526576972405</v>
      </c>
      <c r="AJ388">
        <f t="shared" si="119"/>
        <v>-268.99461162236</v>
      </c>
      <c r="AO388" t="str">
        <f t="shared" si="103"/>
        <v>-0.44+1.2i</v>
      </c>
      <c r="AP388" t="str">
        <f t="shared" si="120"/>
        <v>-0.269343780607248-0.734573947110676i</v>
      </c>
      <c r="AQ388">
        <f t="shared" si="121"/>
        <v>-1.92224112079845</v>
      </c>
      <c r="AR388">
        <f t="shared" si="122"/>
        <v>-110.136303428248</v>
      </c>
    </row>
    <row r="389" spans="24:44">
      <c r="X389">
        <f t="shared" si="108"/>
        <v>370</v>
      </c>
      <c r="Y389">
        <f t="shared" si="107"/>
        <v>370000</v>
      </c>
      <c r="Z389">
        <f t="shared" si="109"/>
        <v>2323600</v>
      </c>
      <c r="AA389" t="str">
        <f t="shared" si="110"/>
        <v>0.01+23.236i</v>
      </c>
      <c r="AB389" t="str">
        <f t="shared" si="111"/>
        <v>-0.00430366671974522i</v>
      </c>
      <c r="AC389" t="str">
        <f t="shared" si="112"/>
        <v>0.01-0.00215183336094853i</v>
      </c>
      <c r="AD389" t="str">
        <f t="shared" si="113"/>
        <v>0.00130836604733115-0.00345880824259275i</v>
      </c>
      <c r="AE389" t="str">
        <f t="shared" si="114"/>
        <v>-0.000148850293719057-0.0000563885495833562i</v>
      </c>
      <c r="AF389" t="str">
        <f t="shared" si="115"/>
        <v>-0.0148850293719057-0.00563885495833562i</v>
      </c>
      <c r="AG389">
        <f t="shared" si="116"/>
        <v>0.0159173108483701</v>
      </c>
      <c r="AH389">
        <f t="shared" si="117"/>
        <v>-2.77947080266368</v>
      </c>
      <c r="AI389">
        <f t="shared" si="118"/>
        <v>-49.942006133213</v>
      </c>
      <c r="AJ389">
        <f t="shared" si="119"/>
        <v>-272.157099051261</v>
      </c>
      <c r="AO389" t="str">
        <f t="shared" si="103"/>
        <v>-0.521111111111111+1.23333333333333i</v>
      </c>
      <c r="AP389" t="str">
        <f t="shared" si="120"/>
        <v>-0.290690267144426-0.687987625864204i</v>
      </c>
      <c r="AQ389">
        <f t="shared" si="121"/>
        <v>-1.97056665845716</v>
      </c>
      <c r="AR389">
        <f t="shared" si="122"/>
        <v>-112.905152778793</v>
      </c>
    </row>
    <row r="390" spans="24:44">
      <c r="X390">
        <f t="shared" si="108"/>
        <v>380</v>
      </c>
      <c r="Y390">
        <f t="shared" si="107"/>
        <v>380000</v>
      </c>
      <c r="Z390">
        <f t="shared" si="109"/>
        <v>2386400</v>
      </c>
      <c r="AA390" t="str">
        <f t="shared" si="110"/>
        <v>0.01+23.864i</v>
      </c>
      <c r="AB390" t="str">
        <f t="shared" si="111"/>
        <v>-0.00419041233238351i</v>
      </c>
      <c r="AC390" t="str">
        <f t="shared" si="112"/>
        <v>0.01-0.00209520616723936i</v>
      </c>
      <c r="AD390" t="str">
        <f t="shared" si="113"/>
        <v>0.00125966495245885-0.00339840552043032i</v>
      </c>
      <c r="AE390" t="str">
        <f t="shared" si="114"/>
        <v>-0.000142402542640123-0.0000528598724714956i</v>
      </c>
      <c r="AF390" t="str">
        <f t="shared" si="115"/>
        <v>-0.0142402542640123-0.00528598724714956i</v>
      </c>
      <c r="AG390">
        <f t="shared" si="116"/>
        <v>0.0151896840875888</v>
      </c>
      <c r="AH390">
        <f t="shared" si="117"/>
        <v>-2.78615734488121</v>
      </c>
      <c r="AI390">
        <f t="shared" si="118"/>
        <v>-50.3484252552101</v>
      </c>
      <c r="AJ390">
        <f t="shared" si="119"/>
        <v>-275.145205876829</v>
      </c>
      <c r="AO390" t="str">
        <f t="shared" si="103"/>
        <v>-0.604444444444444+1.26666666666667i</v>
      </c>
      <c r="AP390" t="str">
        <f t="shared" si="120"/>
        <v>-0.306856128598789-0.643044093019524i</v>
      </c>
      <c r="AQ390">
        <f t="shared" si="121"/>
        <v>-2.0160324187471</v>
      </c>
      <c r="AR390">
        <f t="shared" si="122"/>
        <v>-115.51014895576</v>
      </c>
    </row>
    <row r="391" spans="24:44">
      <c r="X391">
        <f t="shared" si="108"/>
        <v>390</v>
      </c>
      <c r="Y391">
        <f t="shared" si="107"/>
        <v>390000</v>
      </c>
      <c r="Z391">
        <f t="shared" si="109"/>
        <v>2449200</v>
      </c>
      <c r="AA391" t="str">
        <f t="shared" si="110"/>
        <v>0.01+24.492i</v>
      </c>
      <c r="AB391" t="str">
        <f t="shared" si="111"/>
        <v>-0.00408296586232239i</v>
      </c>
      <c r="AC391" t="str">
        <f t="shared" si="112"/>
        <v>0.01-0.00204148293218194i</v>
      </c>
      <c r="AD391" t="str">
        <f t="shared" si="113"/>
        <v>0.00121329830259386-0.00333967051582537i</v>
      </c>
      <c r="AE391" t="str">
        <f t="shared" si="114"/>
        <v>-0.000136353487876827-0.0000496077473648233i</v>
      </c>
      <c r="AF391" t="str">
        <f t="shared" si="115"/>
        <v>-0.0136353487876827-0.00496077473648233i</v>
      </c>
      <c r="AG391">
        <f t="shared" si="116"/>
        <v>0.0145097216564578</v>
      </c>
      <c r="AH391">
        <f t="shared" si="117"/>
        <v>-2.79266192180019</v>
      </c>
      <c r="AI391">
        <f t="shared" si="118"/>
        <v>-50.7462184599145</v>
      </c>
      <c r="AJ391">
        <f t="shared" si="119"/>
        <v>-277.965728855261</v>
      </c>
      <c r="AO391" t="str">
        <f t="shared" si="103"/>
        <v>-0.69+1.3i</v>
      </c>
      <c r="AP391" t="str">
        <f t="shared" si="120"/>
        <v>-0.318544850191589-0.60015696412908i</v>
      </c>
      <c r="AQ391">
        <f t="shared" si="121"/>
        <v>-2.05875525442992</v>
      </c>
      <c r="AR391">
        <f t="shared" si="122"/>
        <v>-117.957987129216</v>
      </c>
    </row>
    <row r="392" spans="24:44">
      <c r="X392">
        <f t="shared" si="108"/>
        <v>400</v>
      </c>
      <c r="Y392">
        <f t="shared" si="107"/>
        <v>400000</v>
      </c>
      <c r="Z392">
        <f t="shared" si="109"/>
        <v>2512000</v>
      </c>
      <c r="AA392" t="str">
        <f t="shared" si="110"/>
        <v>0.01+25.12i</v>
      </c>
      <c r="AB392" t="str">
        <f t="shared" si="111"/>
        <v>-0.00398089171576433i</v>
      </c>
      <c r="AC392" t="str">
        <f t="shared" si="112"/>
        <v>0.01-0.00199044585887739i</v>
      </c>
      <c r="AD392" t="str">
        <f t="shared" si="113"/>
        <v>0.00116914583034038-0.0032825499498075i</v>
      </c>
      <c r="AE392" t="str">
        <f t="shared" si="114"/>
        <v>-0.000130671111788193-0.0000466066203663654i</v>
      </c>
      <c r="AF392" t="str">
        <f t="shared" si="115"/>
        <v>-0.0130671111788193-0.00466066203663654i</v>
      </c>
      <c r="AG392">
        <f t="shared" si="116"/>
        <v>0.0138733977517899</v>
      </c>
      <c r="AH392">
        <f t="shared" si="117"/>
        <v>-2.79898709067487</v>
      </c>
      <c r="AI392">
        <f t="shared" si="118"/>
        <v>-51.1357433322484</v>
      </c>
      <c r="AJ392">
        <f t="shared" si="119"/>
        <v>-280.626584370801</v>
      </c>
      <c r="AO392" t="str">
        <f t="shared" si="103"/>
        <v>-0.777777777777778+1.33333333333333i</v>
      </c>
      <c r="AP392" t="str">
        <f t="shared" si="120"/>
        <v>-0.326424870466323-0.55958549222798i</v>
      </c>
      <c r="AQ392">
        <f t="shared" si="121"/>
        <v>-2.09887077522126</v>
      </c>
      <c r="AR392">
        <f t="shared" si="122"/>
        <v>-120.256437163529</v>
      </c>
    </row>
    <row r="393" spans="24:44">
      <c r="X393">
        <f t="shared" si="108"/>
        <v>410</v>
      </c>
      <c r="Y393">
        <f t="shared" si="107"/>
        <v>410000</v>
      </c>
      <c r="Z393">
        <f t="shared" si="109"/>
        <v>2574800</v>
      </c>
      <c r="AA393" t="str">
        <f t="shared" si="110"/>
        <v>0.01+25.748i</v>
      </c>
      <c r="AB393" t="str">
        <f t="shared" si="111"/>
        <v>-0.00388379679586764i</v>
      </c>
      <c r="AC393" t="str">
        <f t="shared" si="112"/>
        <v>0.01-0.00194189839890477i</v>
      </c>
      <c r="AD393" t="str">
        <f t="shared" si="113"/>
        <v>0.00112709213451766-0.00322699291080279i</v>
      </c>
      <c r="AE393" t="str">
        <f t="shared" si="114"/>
        <v>-0.000125326611703308-0.0000438336222643037i</v>
      </c>
      <c r="AF393" t="str">
        <f t="shared" si="115"/>
        <v>-0.0125326611703308-0.00438336222643037i</v>
      </c>
      <c r="AG393">
        <f t="shared" si="116"/>
        <v>0.0132771028623873</v>
      </c>
      <c r="AH393">
        <f t="shared" si="117"/>
        <v>-2.80513601992097</v>
      </c>
      <c r="AI393">
        <f t="shared" si="118"/>
        <v>-51.5173336887051</v>
      </c>
      <c r="AJ393">
        <f t="shared" si="119"/>
        <v>-283.13634238391</v>
      </c>
      <c r="AO393" t="str">
        <f t="shared" si="103"/>
        <v>-0.867777777777778+1.36666666666667i</v>
      </c>
      <c r="AP393" t="str">
        <f t="shared" si="120"/>
        <v>-0.331109761779032-0.521466078089898i</v>
      </c>
      <c r="AQ393">
        <f t="shared" si="121"/>
        <v>-2.13652538673222</v>
      </c>
      <c r="AR393">
        <f t="shared" si="122"/>
        <v>-122.413887482312</v>
      </c>
    </row>
    <row r="394" spans="24:44">
      <c r="X394">
        <f t="shared" si="108"/>
        <v>420</v>
      </c>
      <c r="Y394">
        <f t="shared" si="107"/>
        <v>420000</v>
      </c>
      <c r="Z394">
        <f t="shared" si="109"/>
        <v>2637600</v>
      </c>
      <c r="AA394" t="str">
        <f t="shared" si="110"/>
        <v>0.01+26.376i</v>
      </c>
      <c r="AB394" t="str">
        <f t="shared" si="111"/>
        <v>-0.00379132544358508i</v>
      </c>
      <c r="AC394" t="str">
        <f t="shared" si="112"/>
        <v>0.01-0.00189566272274037i</v>
      </c>
      <c r="AD394" t="str">
        <f t="shared" si="113"/>
        <v>0.0010870268450803-0.00317295047819533i</v>
      </c>
      <c r="AE394" t="str">
        <f t="shared" si="114"/>
        <v>-0.000120294002989847-0.0000412682548547819i</v>
      </c>
      <c r="AF394" t="str">
        <f t="shared" si="115"/>
        <v>-0.0120294002989847-0.00412682548547819i</v>
      </c>
      <c r="AG394">
        <f t="shared" si="116"/>
        <v>0.0127175925450065</v>
      </c>
      <c r="AH394">
        <f t="shared" si="117"/>
        <v>-2.8111123463956</v>
      </c>
      <c r="AI394">
        <f t="shared" si="118"/>
        <v>-51.8913019538282</v>
      </c>
      <c r="AJ394">
        <f t="shared" si="119"/>
        <v>-285.503862494389</v>
      </c>
      <c r="AO394" t="str">
        <f t="shared" si="103"/>
        <v>-0.96+1.4i</v>
      </c>
      <c r="AP394" t="str">
        <f t="shared" si="120"/>
        <v>-0.333148250971682-0.485841199333704i</v>
      </c>
      <c r="AQ394">
        <f t="shared" si="121"/>
        <v>-2.17187008129264</v>
      </c>
      <c r="AR394">
        <f t="shared" si="122"/>
        <v>-124.438989308804</v>
      </c>
    </row>
    <row r="395" spans="24:44">
      <c r="X395">
        <f t="shared" si="108"/>
        <v>430</v>
      </c>
      <c r="Y395">
        <f t="shared" si="107"/>
        <v>430000</v>
      </c>
      <c r="Z395">
        <f t="shared" si="109"/>
        <v>2700400</v>
      </c>
      <c r="AA395" t="str">
        <f t="shared" si="110"/>
        <v>0.01+27.004i</v>
      </c>
      <c r="AB395" t="str">
        <f t="shared" si="111"/>
        <v>-0.00370315508443194i</v>
      </c>
      <c r="AC395" t="str">
        <f t="shared" si="112"/>
        <v>0.01-0.00185157754314176i</v>
      </c>
      <c r="AD395" t="str">
        <f t="shared" si="113"/>
        <v>0.00104884469301004-0.00312037545134597i</v>
      </c>
      <c r="AE395" t="str">
        <f t="shared" si="114"/>
        <v>-0.000115549781405738-0.0000388921175606573i</v>
      </c>
      <c r="AF395" t="str">
        <f t="shared" si="115"/>
        <v>-0.0115549781405738-0.00388921175606573i</v>
      </c>
      <c r="AG395">
        <f t="shared" si="116"/>
        <v>0.0121919435658413</v>
      </c>
      <c r="AH395">
        <f t="shared" si="117"/>
        <v>-2.81692005790428</v>
      </c>
      <c r="AI395">
        <f t="shared" si="118"/>
        <v>-52.2579412120271</v>
      </c>
      <c r="AJ395">
        <f t="shared" si="119"/>
        <v>-287.73802063657</v>
      </c>
      <c r="AO395" t="str">
        <f t="shared" si="103"/>
        <v>-1.05444444444444+1.43333333333333i</v>
      </c>
      <c r="AP395" t="str">
        <f t="shared" si="120"/>
        <v>-0.333021276164357-0.452684348000022i</v>
      </c>
      <c r="AQ395">
        <f t="shared" si="121"/>
        <v>-2.20505578537525</v>
      </c>
      <c r="AR395">
        <f t="shared" si="122"/>
        <v>-126.340390092907</v>
      </c>
    </row>
    <row r="396" spans="24:44">
      <c r="X396">
        <f t="shared" si="108"/>
        <v>440</v>
      </c>
      <c r="Y396">
        <f t="shared" si="107"/>
        <v>440000</v>
      </c>
      <c r="Z396">
        <f t="shared" si="109"/>
        <v>2763200</v>
      </c>
      <c r="AA396" t="str">
        <f t="shared" si="110"/>
        <v>0.01+27.632i</v>
      </c>
      <c r="AB396" t="str">
        <f t="shared" si="111"/>
        <v>-0.00361899246887666i</v>
      </c>
      <c r="AC396" t="str">
        <f t="shared" si="112"/>
        <v>0.01-0.00180949623534308i</v>
      </c>
      <c r="AD396" t="str">
        <f t="shared" si="113"/>
        <v>0.0010124455054912-0.00306922215623822i</v>
      </c>
      <c r="AE396" t="str">
        <f t="shared" si="114"/>
        <v>-0.00011107263429589-0.0000366886686630818i</v>
      </c>
      <c r="AF396" t="str">
        <f t="shared" si="115"/>
        <v>-0.011107263429589-0.00366886686630818i</v>
      </c>
      <c r="AG396">
        <f t="shared" si="116"/>
        <v>0.0116975161883615</v>
      </c>
      <c r="AH396">
        <f t="shared" si="117"/>
        <v>-2.82256339667531</v>
      </c>
      <c r="AI396">
        <f t="shared" si="118"/>
        <v>-52.6175269888997</v>
      </c>
      <c r="AJ396">
        <f t="shared" si="119"/>
        <v>-289.847512049242</v>
      </c>
      <c r="AO396" t="str">
        <f t="shared" si="103"/>
        <v>-1.15111111111111+1.46666666666667i</v>
      </c>
      <c r="AP396" t="str">
        <f t="shared" si="120"/>
        <v>-0.331143703013393-0.421920548241003i</v>
      </c>
      <c r="AQ396">
        <f t="shared" si="121"/>
        <v>-2.23623001729791</v>
      </c>
      <c r="AR396">
        <f t="shared" si="122"/>
        <v>-128.126542011637</v>
      </c>
    </row>
    <row r="397" spans="24:44">
      <c r="X397">
        <f t="shared" si="108"/>
        <v>450</v>
      </c>
      <c r="Y397">
        <f t="shared" si="107"/>
        <v>450000</v>
      </c>
      <c r="Z397">
        <f t="shared" si="109"/>
        <v>2826000</v>
      </c>
      <c r="AA397" t="str">
        <f t="shared" si="110"/>
        <v>0.01+28.26i</v>
      </c>
      <c r="AB397" t="str">
        <f t="shared" si="111"/>
        <v>-0.00353857041401274i</v>
      </c>
      <c r="AC397" t="str">
        <f t="shared" si="112"/>
        <v>0.01-0.00176928520789101i</v>
      </c>
      <c r="AD397" t="str">
        <f t="shared" si="113"/>
        <v>0.000977734143162737-0.0030194463087418i</v>
      </c>
      <c r="AE397" t="str">
        <f t="shared" si="114"/>
        <v>-0.000106843192293028-0.000034643016349985i</v>
      </c>
      <c r="AF397" t="str">
        <f t="shared" si="115"/>
        <v>-0.0106843192293028-0.0034643016349985i</v>
      </c>
      <c r="AG397">
        <f t="shared" si="116"/>
        <v>0.0112319216170655</v>
      </c>
      <c r="AH397">
        <f t="shared" si="117"/>
        <v>-2.82804678026392</v>
      </c>
      <c r="AI397">
        <f t="shared" si="118"/>
        <v>-52.9703188060249</v>
      </c>
      <c r="AJ397">
        <f t="shared" si="119"/>
        <v>-291.840715866949</v>
      </c>
      <c r="AO397" t="str">
        <f t="shared" si="103"/>
        <v>-1.25+1.5i</v>
      </c>
      <c r="AP397" t="str">
        <f t="shared" si="120"/>
        <v>-0.327868852459016-0.39344262295082i</v>
      </c>
      <c r="AQ397">
        <f t="shared" si="121"/>
        <v>-2.2655346029916</v>
      </c>
      <c r="AR397">
        <f t="shared" si="122"/>
        <v>-129.805571092265</v>
      </c>
    </row>
    <row r="398" spans="24:44">
      <c r="X398">
        <f t="shared" si="108"/>
        <v>460</v>
      </c>
      <c r="Y398">
        <f t="shared" si="107"/>
        <v>460000</v>
      </c>
      <c r="Z398">
        <f t="shared" si="109"/>
        <v>2888800</v>
      </c>
      <c r="AA398" t="str">
        <f t="shared" si="110"/>
        <v>0.01+28.888i</v>
      </c>
      <c r="AB398" t="str">
        <f t="shared" si="111"/>
        <v>-0.00346164497022985i</v>
      </c>
      <c r="AC398" t="str">
        <f t="shared" si="112"/>
        <v>0.01-0.00173082248598034i</v>
      </c>
      <c r="AD398" t="str">
        <f t="shared" si="113"/>
        <v>0.000944620393248715-0.00297100491869524i</v>
      </c>
      <c r="AE398" t="str">
        <f t="shared" si="114"/>
        <v>-0.000102843814812678-0.0000327417355171317i</v>
      </c>
      <c r="AF398" t="str">
        <f t="shared" si="115"/>
        <v>-0.0102843814812678-0.00327417355171317i</v>
      </c>
      <c r="AG398">
        <f t="shared" si="116"/>
        <v>0.0107929937875912</v>
      </c>
      <c r="AH398">
        <f t="shared" si="117"/>
        <v>-2.83337473694595</v>
      </c>
      <c r="AI398">
        <f t="shared" si="118"/>
        <v>-53.3165615450736</v>
      </c>
      <c r="AJ398">
        <f t="shared" si="119"/>
        <v>-293.725607850534</v>
      </c>
      <c r="AO398" t="str">
        <f t="shared" si="103"/>
        <v>-1.35111111111111+1.53333333333333i</v>
      </c>
      <c r="AP398" t="str">
        <f t="shared" si="120"/>
        <v>-0.323494497282931-0.367123689350694i</v>
      </c>
      <c r="AQ398">
        <f t="shared" si="121"/>
        <v>-2.29310421746756</v>
      </c>
      <c r="AR398">
        <f t="shared" si="122"/>
        <v>-131.385193644541</v>
      </c>
    </row>
    <row r="399" spans="24:44">
      <c r="X399">
        <f t="shared" si="108"/>
        <v>470</v>
      </c>
      <c r="Y399">
        <f t="shared" si="107"/>
        <v>470000</v>
      </c>
      <c r="Z399">
        <f t="shared" si="109"/>
        <v>2951600</v>
      </c>
      <c r="AA399" t="str">
        <f t="shared" si="110"/>
        <v>0.01+29.516i</v>
      </c>
      <c r="AB399" t="str">
        <f t="shared" si="111"/>
        <v>-0.00338799294958666i</v>
      </c>
      <c r="AC399" t="str">
        <f t="shared" si="112"/>
        <v>0.01-0.00169399647564033i</v>
      </c>
      <c r="AD399" t="str">
        <f t="shared" si="113"/>
        <v>0.000913018829842704-0.00292385622298465i</v>
      </c>
      <c r="AE399" t="str">
        <f t="shared" si="114"/>
        <v>-0.0000990584039091387-0.0000309727068644643i</v>
      </c>
      <c r="AF399" t="str">
        <f t="shared" si="115"/>
        <v>-0.00990584039091387-0.00309727068644643i</v>
      </c>
      <c r="AG399">
        <f t="shared" si="116"/>
        <v>0.0103787648376568</v>
      </c>
      <c r="AH399">
        <f t="shared" si="117"/>
        <v>-2.83855185315603</v>
      </c>
      <c r="AI399">
        <f t="shared" si="118"/>
        <v>-53.6564866505914</v>
      </c>
      <c r="AJ399">
        <f t="shared" si="119"/>
        <v>-295.509709630557</v>
      </c>
      <c r="AO399" t="str">
        <f t="shared" si="103"/>
        <v>-1.45444444444444+1.56666666666667i</v>
      </c>
      <c r="AP399" t="str">
        <f t="shared" si="120"/>
        <v>-0.318269409746807-0.342826484142858i</v>
      </c>
      <c r="AQ399">
        <f t="shared" si="121"/>
        <v>-2.31906555150958</v>
      </c>
      <c r="AR399">
        <f t="shared" si="122"/>
        <v>-132.872668515678</v>
      </c>
    </row>
    <row r="400" spans="24:44">
      <c r="X400">
        <f t="shared" si="108"/>
        <v>480</v>
      </c>
      <c r="Y400">
        <f t="shared" si="107"/>
        <v>480000</v>
      </c>
      <c r="Z400">
        <f t="shared" si="109"/>
        <v>3014400</v>
      </c>
      <c r="AA400" t="str">
        <f t="shared" si="110"/>
        <v>0.01+30.144i</v>
      </c>
      <c r="AB400" t="str">
        <f t="shared" si="111"/>
        <v>-0.00331740976313694i</v>
      </c>
      <c r="AC400" t="str">
        <f t="shared" si="112"/>
        <v>0.01-0.00165870488239782i</v>
      </c>
      <c r="AD400" t="str">
        <f t="shared" si="113"/>
        <v>0.000882848650501635-0.00287795963882413i</v>
      </c>
      <c r="AE400" t="str">
        <f t="shared" si="114"/>
        <v>-0.0000954722420652584-0.0000293249753369753i</v>
      </c>
      <c r="AF400" t="str">
        <f t="shared" si="115"/>
        <v>-0.00954722420652584-0.00293249753369753i</v>
      </c>
      <c r="AG400">
        <f t="shared" si="116"/>
        <v>0.00998744370871821</v>
      </c>
      <c r="AH400">
        <f t="shared" si="117"/>
        <v>-2.84358273093507</v>
      </c>
      <c r="AI400">
        <f t="shared" si="118"/>
        <v>-53.9903131955975</v>
      </c>
      <c r="AJ400">
        <f t="shared" si="119"/>
        <v>-297.200064879805</v>
      </c>
      <c r="AO400" t="str">
        <f t="shared" si="103"/>
        <v>-1.56+1.6i</v>
      </c>
      <c r="AP400" t="str">
        <f t="shared" si="120"/>
        <v>-0.31239987183595-0.320410124959949i</v>
      </c>
      <c r="AQ400">
        <f t="shared" si="121"/>
        <v>-2.34353693835829</v>
      </c>
      <c r="AR400">
        <f t="shared" si="122"/>
        <v>-134.274775700941</v>
      </c>
    </row>
    <row r="401" spans="24:44">
      <c r="X401">
        <f t="shared" si="108"/>
        <v>490</v>
      </c>
      <c r="Y401">
        <f t="shared" si="107"/>
        <v>490000</v>
      </c>
      <c r="Z401">
        <f t="shared" si="109"/>
        <v>3077200</v>
      </c>
      <c r="AA401" t="str">
        <f t="shared" si="110"/>
        <v>0.01+30.772i</v>
      </c>
      <c r="AB401" t="str">
        <f t="shared" si="111"/>
        <v>-0.00324970752307292i</v>
      </c>
      <c r="AC401" t="str">
        <f t="shared" si="112"/>
        <v>0.01-0.00162485376234889i</v>
      </c>
      <c r="AD401" t="str">
        <f t="shared" si="113"/>
        <v>0.000854033496533153-0.00283327573074378i</v>
      </c>
      <c r="AE401" t="str">
        <f t="shared" si="114"/>
        <v>-0.0000920718502863621-0.000027788625384055i</v>
      </c>
      <c r="AF401" t="str">
        <f t="shared" si="115"/>
        <v>-0.00920718502863621-0.0027788625384055i</v>
      </c>
      <c r="AG401">
        <f t="shared" si="116"/>
        <v>0.00961739742128276</v>
      </c>
      <c r="AH401">
        <f t="shared" si="117"/>
        <v>-2.84847195369267</v>
      </c>
      <c r="AI401">
        <f t="shared" si="118"/>
        <v>-54.3182488299474</v>
      </c>
      <c r="AJ401">
        <f t="shared" si="119"/>
        <v>-298.803234777908</v>
      </c>
      <c r="AO401" t="str">
        <f t="shared" ref="AO401:AO452" si="123">COMPLEX((1-(Z401/AN$2)^2),Z401/AN$3/AN$2)</f>
        <v>-1.66777777777778+1.63333333333333i</v>
      </c>
      <c r="AP401" t="str">
        <f t="shared" si="120"/>
        <v>-0.306055799620336-0.29973486038767i</v>
      </c>
      <c r="AQ401">
        <f t="shared" si="121"/>
        <v>-2.36662830879145</v>
      </c>
      <c r="AR401">
        <f t="shared" si="122"/>
        <v>-135.597813769934</v>
      </c>
    </row>
    <row r="402" spans="24:44">
      <c r="X402">
        <f t="shared" si="108"/>
        <v>500</v>
      </c>
      <c r="Y402">
        <f t="shared" si="107"/>
        <v>500000</v>
      </c>
      <c r="Z402">
        <f t="shared" si="109"/>
        <v>3140000</v>
      </c>
      <c r="AA402" t="str">
        <f t="shared" si="110"/>
        <v>0.01+31.4i</v>
      </c>
      <c r="AB402" t="str">
        <f t="shared" si="111"/>
        <v>-0.00318471337261146i</v>
      </c>
      <c r="AC402" t="str">
        <f t="shared" si="112"/>
        <v>0.01-0.00159235668710191i</v>
      </c>
      <c r="AD402" t="str">
        <f t="shared" si="113"/>
        <v>0.000826501262888969-0.00278976618653548i</v>
      </c>
      <c r="AE402" t="str">
        <f t="shared" si="114"/>
        <v>-0.0000888448635049071-0.0000263546708689666i</v>
      </c>
      <c r="AF402" t="str">
        <f t="shared" si="115"/>
        <v>-0.00888448635049071-0.00263546708689666i</v>
      </c>
      <c r="AG402">
        <f t="shared" si="116"/>
        <v>0.00926713464228136</v>
      </c>
      <c r="AH402">
        <f t="shared" si="117"/>
        <v>-2.85322405887224</v>
      </c>
      <c r="AI402">
        <f t="shared" si="118"/>
        <v>-54.6404906280138</v>
      </c>
      <c r="AJ402">
        <f t="shared" si="119"/>
        <v>-300.32530684456</v>
      </c>
      <c r="AO402" t="str">
        <f t="shared" si="123"/>
        <v>-1.77777777777778+1.66666666666667i</v>
      </c>
      <c r="AP402" t="str">
        <f t="shared" si="120"/>
        <v>-0.299376299376299-0.28066528066528i</v>
      </c>
      <c r="AQ402">
        <f t="shared" si="121"/>
        <v>-2.3884413726276</v>
      </c>
      <c r="AR402">
        <f t="shared" si="122"/>
        <v>-136.847610265995</v>
      </c>
    </row>
    <row r="403" spans="24:44">
      <c r="X403">
        <f t="shared" si="108"/>
        <v>510</v>
      </c>
      <c r="Y403">
        <f t="shared" si="107"/>
        <v>510000</v>
      </c>
      <c r="Z403">
        <f t="shared" si="109"/>
        <v>3202800</v>
      </c>
      <c r="AA403" t="str">
        <f t="shared" si="110"/>
        <v>0.01+32.028i</v>
      </c>
      <c r="AB403" t="str">
        <f t="shared" si="111"/>
        <v>-0.00312226801236418i</v>
      </c>
      <c r="AC403" t="str">
        <f t="shared" si="112"/>
        <v>0.01-0.00156113400696266i</v>
      </c>
      <c r="AD403" t="str">
        <f t="shared" si="113"/>
        <v>0.000800183902358677-0.00274739379872274i</v>
      </c>
      <c r="AE403" t="str">
        <f t="shared" si="114"/>
        <v>-0.0000857799208130726-0.0000250149577625334i</v>
      </c>
      <c r="AF403" t="str">
        <f t="shared" si="115"/>
        <v>-0.00857799208130726-0.00250149577625334i</v>
      </c>
      <c r="AG403">
        <f t="shared" si="116"/>
        <v>0.00893529122444162</v>
      </c>
      <c r="AH403">
        <f t="shared" si="117"/>
        <v>-2.85784351634185</v>
      </c>
      <c r="AI403">
        <f t="shared" si="118"/>
        <v>-54.95722584948</v>
      </c>
      <c r="AJ403">
        <f t="shared" si="119"/>
        <v>-301.771912650825</v>
      </c>
      <c r="AO403" t="str">
        <f t="shared" si="123"/>
        <v>-1.89+1.7i</v>
      </c>
      <c r="AP403" t="str">
        <f t="shared" si="120"/>
        <v>-0.292474582566039-0.263072375853051i</v>
      </c>
      <c r="AQ403">
        <f t="shared" si="121"/>
        <v>-2.40906994945577</v>
      </c>
      <c r="AR403">
        <f t="shared" si="122"/>
        <v>-138.02954065561</v>
      </c>
    </row>
    <row r="404" spans="24:44">
      <c r="X404">
        <f t="shared" si="108"/>
        <v>520</v>
      </c>
      <c r="Y404">
        <f t="shared" si="107"/>
        <v>520000</v>
      </c>
      <c r="Z404">
        <f t="shared" si="109"/>
        <v>3265600</v>
      </c>
      <c r="AA404" t="str">
        <f t="shared" si="110"/>
        <v>0.01+32.656i</v>
      </c>
      <c r="AB404" t="str">
        <f t="shared" si="111"/>
        <v>-0.00306222439674179i</v>
      </c>
      <c r="AC404" t="str">
        <f t="shared" si="112"/>
        <v>0.01-0.00153111219913645i</v>
      </c>
      <c r="AD404" t="str">
        <f t="shared" si="113"/>
        <v>0.000775017227755485-0.00270612244911122i</v>
      </c>
      <c r="AE404" t="str">
        <f t="shared" si="114"/>
        <v>-0.0000828665684527329-0.0000237620780117257i</v>
      </c>
      <c r="AF404" t="str">
        <f t="shared" si="115"/>
        <v>-0.00828665684527329-0.00237620780117257i</v>
      </c>
      <c r="AG404">
        <f t="shared" si="116"/>
        <v>0.00862061744805255</v>
      </c>
      <c r="AH404">
        <f t="shared" si="117"/>
        <v>-2.86233471152891</v>
      </c>
      <c r="AI404">
        <f t="shared" si="118"/>
        <v>-55.2686326248</v>
      </c>
      <c r="AJ404">
        <f t="shared" si="119"/>
        <v>-303.148251074053</v>
      </c>
      <c r="AO404" t="str">
        <f t="shared" si="123"/>
        <v>-2.00444444444444+1.73333333333333i</v>
      </c>
      <c r="AP404" t="str">
        <f t="shared" si="120"/>
        <v>-0.28544223504294-0.246834748706755i</v>
      </c>
      <c r="AQ404">
        <f t="shared" si="121"/>
        <v>-2.42860039137574</v>
      </c>
      <c r="AR404">
        <f t="shared" si="122"/>
        <v>-139.14855254965</v>
      </c>
    </row>
    <row r="405" spans="24:44">
      <c r="X405">
        <f t="shared" si="108"/>
        <v>530</v>
      </c>
      <c r="Y405">
        <f t="shared" si="107"/>
        <v>530000</v>
      </c>
      <c r="Z405">
        <f t="shared" si="109"/>
        <v>3328400</v>
      </c>
      <c r="AA405" t="str">
        <f t="shared" si="110"/>
        <v>0.01+33.284i</v>
      </c>
      <c r="AB405" t="str">
        <f t="shared" si="111"/>
        <v>-0.00300444657793534i</v>
      </c>
      <c r="AC405" t="str">
        <f t="shared" si="112"/>
        <v>0.01-0.00150222328971878i</v>
      </c>
      <c r="AD405" t="str">
        <f t="shared" si="113"/>
        <v>0.000750940714962501-0.00266591709471672i</v>
      </c>
      <c r="AE405" t="str">
        <f t="shared" si="114"/>
        <v>-0.0000800951738270017-0.000022589293192247i</v>
      </c>
      <c r="AF405" t="str">
        <f t="shared" si="115"/>
        <v>-0.00800951738270017-0.0022589293192247i</v>
      </c>
      <c r="AG405">
        <f t="shared" si="116"/>
        <v>0.00832196673707779</v>
      </c>
      <c r="AH405">
        <f t="shared" si="117"/>
        <v>-2.8667019324798</v>
      </c>
      <c r="AI405">
        <f t="shared" si="118"/>
        <v>-55.5748805750354</v>
      </c>
      <c r="AJ405">
        <f t="shared" si="119"/>
        <v>-304.459114669876</v>
      </c>
      <c r="AO405" t="str">
        <f t="shared" si="123"/>
        <v>-2.12111111111111+1.76666666666667i</v>
      </c>
      <c r="AP405" t="str">
        <f t="shared" si="120"/>
        <v>-0.278352875494886-0.231839220553624i</v>
      </c>
      <c r="AQ405">
        <f t="shared" si="121"/>
        <v>-2.44711205621649</v>
      </c>
      <c r="AR405">
        <f t="shared" si="122"/>
        <v>-140.209192816786</v>
      </c>
    </row>
    <row r="406" spans="24:44">
      <c r="X406">
        <f t="shared" si="108"/>
        <v>540</v>
      </c>
      <c r="Y406">
        <f t="shared" si="107"/>
        <v>540000</v>
      </c>
      <c r="Z406">
        <f t="shared" si="109"/>
        <v>3391200</v>
      </c>
      <c r="AA406" t="str">
        <f t="shared" si="110"/>
        <v>0.01+33.912i</v>
      </c>
      <c r="AB406" t="str">
        <f t="shared" si="111"/>
        <v>-0.00294880867834395i</v>
      </c>
      <c r="AC406" t="str">
        <f t="shared" si="112"/>
        <v>0.01-0.00147440433990918i</v>
      </c>
      <c r="AD406" t="str">
        <f t="shared" si="113"/>
        <v>0.000727897309036499-0.00262674375391763i</v>
      </c>
      <c r="AE406" t="str">
        <f t="shared" si="114"/>
        <v>-0.0000774568490708837-0.0000214904667406373i</v>
      </c>
      <c r="AF406" t="str">
        <f t="shared" si="115"/>
        <v>-0.00774568490708837-0.00214904667406373i</v>
      </c>
      <c r="AG406">
        <f t="shared" si="116"/>
        <v>0.00803828565598418</v>
      </c>
      <c r="AH406">
        <f t="shared" si="117"/>
        <v>-2.8709493601606</v>
      </c>
      <c r="AI406">
        <f t="shared" si="118"/>
        <v>-55.8761313742746</v>
      </c>
      <c r="AJ406">
        <f t="shared" si="119"/>
        <v>-305.708917432689</v>
      </c>
      <c r="AO406" t="str">
        <f t="shared" si="123"/>
        <v>-2.24+1.8i</v>
      </c>
      <c r="AP406" t="str">
        <f t="shared" si="120"/>
        <v>-0.2712652586708-0.217981011431893i</v>
      </c>
      <c r="AQ406">
        <f t="shared" si="121"/>
        <v>-2.46467780174732</v>
      </c>
      <c r="AR406">
        <f t="shared" si="122"/>
        <v>-141.215635899703</v>
      </c>
    </row>
    <row r="407" spans="24:44">
      <c r="X407">
        <f t="shared" si="108"/>
        <v>550</v>
      </c>
      <c r="Y407">
        <f t="shared" si="107"/>
        <v>550000</v>
      </c>
      <c r="Z407">
        <f t="shared" si="109"/>
        <v>3454000</v>
      </c>
      <c r="AA407" t="str">
        <f t="shared" si="110"/>
        <v>0.01+34.54i</v>
      </c>
      <c r="AB407" t="str">
        <f t="shared" si="111"/>
        <v>-0.00289519397510133i</v>
      </c>
      <c r="AC407" t="str">
        <f t="shared" si="112"/>
        <v>0.01-0.00144759698827446i</v>
      </c>
      <c r="AD407" t="str">
        <f t="shared" si="113"/>
        <v>0.000705833235020014-0.00258856949208386i</v>
      </c>
      <c r="AE407" t="str">
        <f t="shared" si="114"/>
        <v>-0.0000749433829429866-0.0000204600037209412i</v>
      </c>
      <c r="AF407" t="str">
        <f t="shared" si="115"/>
        <v>-0.00749433829429866-0.00204600037209412i</v>
      </c>
      <c r="AG407">
        <f t="shared" si="116"/>
        <v>0.00776860502226755</v>
      </c>
      <c r="AH407">
        <f t="shared" si="117"/>
        <v>-2.87508106142852</v>
      </c>
      <c r="AI407">
        <f t="shared" si="118"/>
        <v>-56.1725392615944</v>
      </c>
      <c r="AJ407">
        <f t="shared" si="119"/>
        <v>-306.901722743234</v>
      </c>
      <c r="AO407" t="str">
        <f t="shared" si="123"/>
        <v>-2.36111111111111+1.83333333333333i</v>
      </c>
      <c r="AP407" t="str">
        <f t="shared" si="120"/>
        <v>-0.264225887229083-0.205163630083758i</v>
      </c>
      <c r="AQ407">
        <f t="shared" si="121"/>
        <v>-2.48136448048368</v>
      </c>
      <c r="AR407">
        <f t="shared" si="122"/>
        <v>-142.171712165387</v>
      </c>
    </row>
    <row r="408" spans="24:44">
      <c r="X408">
        <f t="shared" si="108"/>
        <v>560</v>
      </c>
      <c r="Y408">
        <f t="shared" si="107"/>
        <v>560000</v>
      </c>
      <c r="Z408">
        <f t="shared" si="109"/>
        <v>3516800</v>
      </c>
      <c r="AA408" t="str">
        <f t="shared" si="110"/>
        <v>0.01+35.168i</v>
      </c>
      <c r="AB408" t="str">
        <f t="shared" si="111"/>
        <v>-0.00284349408268881i</v>
      </c>
      <c r="AC408" t="str">
        <f t="shared" si="112"/>
        <v>0.01-0.00142174704205528i</v>
      </c>
      <c r="AD408" t="str">
        <f t="shared" si="113"/>
        <v>0.000684697814671115-0.00255136240623017i</v>
      </c>
      <c r="AE408" t="str">
        <f t="shared" si="114"/>
        <v>-0.0000725471799854989-0.0000194927972178281i</v>
      </c>
      <c r="AF408" t="str">
        <f t="shared" si="115"/>
        <v>-0.00725471799854989-0.00194927972178281i</v>
      </c>
      <c r="AG408">
        <f t="shared" si="116"/>
        <v>0.00751203199355789</v>
      </c>
      <c r="AH408">
        <f t="shared" si="117"/>
        <v>-2.87910098419777</v>
      </c>
      <c r="AI408">
        <f t="shared" si="118"/>
        <v>-56.464251508492</v>
      </c>
      <c r="AJ408">
        <f t="shared" si="119"/>
        <v>-308.041270693868</v>
      </c>
      <c r="AO408" t="str">
        <f t="shared" si="123"/>
        <v>-2.48444444444444+1.86666666666667i</v>
      </c>
      <c r="AP408" t="str">
        <f t="shared" si="120"/>
        <v>-0.257271196876131-0.19329857368153i</v>
      </c>
      <c r="AQ408">
        <f t="shared" si="121"/>
        <v>-2.49723342143735</v>
      </c>
      <c r="AR408">
        <f t="shared" si="122"/>
        <v>-143.080935507374</v>
      </c>
    </row>
    <row r="409" spans="24:44">
      <c r="X409">
        <f t="shared" si="108"/>
        <v>570</v>
      </c>
      <c r="Y409">
        <f t="shared" si="107"/>
        <v>570000</v>
      </c>
      <c r="Z409">
        <f t="shared" si="109"/>
        <v>3579600</v>
      </c>
      <c r="AA409" t="str">
        <f t="shared" si="110"/>
        <v>0.01+35.796i</v>
      </c>
      <c r="AB409" t="str">
        <f t="shared" si="111"/>
        <v>-0.002793608221589i</v>
      </c>
      <c r="AC409" t="str">
        <f t="shared" si="112"/>
        <v>0.01-0.0013968041114929i</v>
      </c>
      <c r="AD409" t="str">
        <f t="shared" si="113"/>
        <v>0.000664443289965161-0.00251509160845432i</v>
      </c>
      <c r="AE409" t="str">
        <f t="shared" si="114"/>
        <v>-0.0000702612060533114-0.0000185841805656831i</v>
      </c>
      <c r="AF409" t="str">
        <f t="shared" si="115"/>
        <v>-0.00702612060533114-0.00185841805656831i</v>
      </c>
      <c r="AG409">
        <f t="shared" si="116"/>
        <v>0.00726774300822738</v>
      </c>
      <c r="AH409">
        <f t="shared" si="117"/>
        <v>-2.88301295440207</v>
      </c>
      <c r="AI409">
        <f t="shared" si="118"/>
        <v>-56.7514088468624</v>
      </c>
      <c r="AJ409">
        <f t="shared" si="119"/>
        <v>-309.131004269284</v>
      </c>
      <c r="AO409" t="str">
        <f t="shared" si="123"/>
        <v>-2.61+1.9i</v>
      </c>
      <c r="AP409" t="str">
        <f t="shared" si="120"/>
        <v>-0.250429376037459-0.18230490975907i</v>
      </c>
      <c r="AQ409">
        <f t="shared" si="121"/>
        <v>-2.51234089009358</v>
      </c>
      <c r="AR409">
        <f t="shared" si="122"/>
        <v>-143.946529700503</v>
      </c>
    </row>
    <row r="410" spans="24:44">
      <c r="X410">
        <f t="shared" si="108"/>
        <v>580</v>
      </c>
      <c r="Y410">
        <f t="shared" si="107"/>
        <v>580000</v>
      </c>
      <c r="Z410">
        <f t="shared" si="109"/>
        <v>3642400</v>
      </c>
      <c r="AA410" t="str">
        <f t="shared" si="110"/>
        <v>0.01+36.424i</v>
      </c>
      <c r="AB410" t="str">
        <f t="shared" si="111"/>
        <v>-0.00274544256259609i</v>
      </c>
      <c r="AC410" t="str">
        <f t="shared" si="112"/>
        <v>0.01-0.00137272128198441i</v>
      </c>
      <c r="AD410" t="str">
        <f t="shared" si="113"/>
        <v>0.000645024653938817-0.0024797272080704i</v>
      </c>
      <c r="AE410" t="str">
        <f t="shared" si="114"/>
        <v>-0.0000680789394412702-0.0000177298847244984i</v>
      </c>
      <c r="AF410" t="str">
        <f t="shared" si="115"/>
        <v>-0.00680789394412702-0.00177298847244984i</v>
      </c>
      <c r="AG410">
        <f t="shared" si="116"/>
        <v>0.00703497747529595</v>
      </c>
      <c r="AH410">
        <f t="shared" si="117"/>
        <v>-2.88682067442237</v>
      </c>
      <c r="AI410">
        <f t="shared" si="118"/>
        <v>-57.0341458618817</v>
      </c>
      <c r="AJ410">
        <f t="shared" si="119"/>
        <v>-310.174094067765</v>
      </c>
      <c r="AO410" t="str">
        <f t="shared" si="123"/>
        <v>-2.73777777777778+1.93333333333333i</v>
      </c>
      <c r="AP410" t="str">
        <f t="shared" si="120"/>
        <v>-0.243721875708877-0.172108792099613i</v>
      </c>
      <c r="AQ410">
        <f t="shared" si="121"/>
        <v>-2.52673852145074</v>
      </c>
      <c r="AR410">
        <f t="shared" si="122"/>
        <v>-144.771453212253</v>
      </c>
    </row>
    <row r="411" spans="24:44">
      <c r="X411">
        <f t="shared" si="108"/>
        <v>590</v>
      </c>
      <c r="Y411">
        <f t="shared" si="107"/>
        <v>590000</v>
      </c>
      <c r="Z411">
        <f t="shared" si="109"/>
        <v>3705200</v>
      </c>
      <c r="AA411" t="str">
        <f t="shared" si="110"/>
        <v>0.01+37.052i</v>
      </c>
      <c r="AB411" t="str">
        <f t="shared" si="111"/>
        <v>-0.00269890963780633i</v>
      </c>
      <c r="AC411" t="str">
        <f t="shared" si="112"/>
        <v>0.01-0.00134945481957789i</v>
      </c>
      <c r="AD411" t="str">
        <f t="shared" si="113"/>
        <v>0.00062639948922145-0.0024452402924516i</v>
      </c>
      <c r="AE411" t="str">
        <f t="shared" si="114"/>
        <v>-0.0000659943269458878-0.0000169260002008335i</v>
      </c>
      <c r="AF411" t="str">
        <f t="shared" si="115"/>
        <v>-0.00659943269458878-0.00169260002008335i</v>
      </c>
      <c r="AG411">
        <f t="shared" si="116"/>
        <v>0.00681303212368718</v>
      </c>
      <c r="AH411">
        <f t="shared" si="117"/>
        <v>-2.89052772270277</v>
      </c>
      <c r="AI411">
        <f t="shared" si="118"/>
        <v>-57.3125913535593</v>
      </c>
      <c r="AJ411">
        <f t="shared" si="119"/>
        <v>-311.173461395252</v>
      </c>
      <c r="AO411" t="str">
        <f t="shared" si="123"/>
        <v>-2.86777777777778+1.96666666666667i</v>
      </c>
      <c r="AP411" t="str">
        <f t="shared" si="120"/>
        <v>-0.237164658678001-0.16264294686558i</v>
      </c>
      <c r="AQ411">
        <f t="shared" si="121"/>
        <v>-2.54047372347185</v>
      </c>
      <c r="AR411">
        <f t="shared" si="122"/>
        <v>-145.558422318822</v>
      </c>
    </row>
    <row r="412" spans="24:44">
      <c r="X412">
        <f t="shared" si="108"/>
        <v>600</v>
      </c>
      <c r="Y412">
        <f t="shared" si="107"/>
        <v>600000</v>
      </c>
      <c r="Z412">
        <f t="shared" si="109"/>
        <v>3768000</v>
      </c>
      <c r="AA412" t="str">
        <f t="shared" si="110"/>
        <v>0.01+37.68i</v>
      </c>
      <c r="AB412" t="str">
        <f t="shared" si="111"/>
        <v>-0.00265392781050955i</v>
      </c>
      <c r="AC412" t="str">
        <f t="shared" si="112"/>
        <v>0.01-0.00132696390591826i</v>
      </c>
      <c r="AD412" t="str">
        <f t="shared" si="113"/>
        <v>0.00060852781442171-0.00241160290666539i</v>
      </c>
      <c r="AE412" t="str">
        <f t="shared" si="114"/>
        <v>-0.0000640017442881246-0.0000161689429876876i</v>
      </c>
      <c r="AF412" t="str">
        <f t="shared" si="115"/>
        <v>-0.00640017442881246-0.00161689429876876i</v>
      </c>
      <c r="AG412">
        <f t="shared" si="116"/>
        <v>0.00660125593297335</v>
      </c>
      <c r="AH412">
        <f t="shared" si="117"/>
        <v>-2.89413755432412</v>
      </c>
      <c r="AI412">
        <f t="shared" si="118"/>
        <v>-57.5868686702181</v>
      </c>
      <c r="AJ412">
        <f t="shared" si="119"/>
        <v>-312.131799667107</v>
      </c>
      <c r="AO412" t="str">
        <f t="shared" si="123"/>
        <v>-3+2i</v>
      </c>
      <c r="AP412" t="str">
        <f t="shared" si="120"/>
        <v>-0.230769230769231-0.153846153846154i</v>
      </c>
      <c r="AQ412">
        <f t="shared" si="121"/>
        <v>-2.55359005004223</v>
      </c>
      <c r="AR412">
        <f t="shared" si="122"/>
        <v>-146.30993247402</v>
      </c>
    </row>
    <row r="413" spans="24:44">
      <c r="X413">
        <f t="shared" si="108"/>
        <v>610</v>
      </c>
      <c r="Y413">
        <f t="shared" si="107"/>
        <v>610000</v>
      </c>
      <c r="Z413">
        <f t="shared" si="109"/>
        <v>3830800</v>
      </c>
      <c r="AA413" t="str">
        <f t="shared" si="110"/>
        <v>0.01+38.308i</v>
      </c>
      <c r="AB413" t="str">
        <f t="shared" si="111"/>
        <v>-0.00261042079722251i</v>
      </c>
      <c r="AC413" t="str">
        <f t="shared" si="112"/>
        <v>0.01-0.00130521039926386i</v>
      </c>
      <c r="AD413" t="str">
        <f t="shared" si="113"/>
        <v>0.000591371938398982-0.00237878803202734i</v>
      </c>
      <c r="AE413" t="str">
        <f t="shared" si="114"/>
        <v>-0.0000620959604001792-0.0000154554240625781i</v>
      </c>
      <c r="AF413" t="str">
        <f t="shared" si="115"/>
        <v>-0.00620959604001792-0.00154554240625781i</v>
      </c>
      <c r="AG413">
        <f t="shared" si="116"/>
        <v>0.00639904557803329</v>
      </c>
      <c r="AH413">
        <f t="shared" si="117"/>
        <v>-2.89765350234297</v>
      </c>
      <c r="AI413">
        <f t="shared" si="118"/>
        <v>-57.8570960167411</v>
      </c>
      <c r="AJ413">
        <f t="shared" si="119"/>
        <v>-313.051594122183</v>
      </c>
      <c r="AO413" t="str">
        <f t="shared" si="123"/>
        <v>-3.13444444444444+2.03333333333333i</v>
      </c>
      <c r="AP413" t="str">
        <f t="shared" si="120"/>
        <v>-0.224543490586888-0.145662739373983i</v>
      </c>
      <c r="AQ413">
        <f t="shared" si="121"/>
        <v>-2.56612754370606</v>
      </c>
      <c r="AR413">
        <f t="shared" si="122"/>
        <v>-147.02827794663</v>
      </c>
    </row>
    <row r="414" spans="24:44">
      <c r="X414">
        <f t="shared" si="108"/>
        <v>620</v>
      </c>
      <c r="Y414">
        <f t="shared" si="107"/>
        <v>620000</v>
      </c>
      <c r="Z414">
        <f t="shared" si="109"/>
        <v>3893600</v>
      </c>
      <c r="AA414" t="str">
        <f t="shared" si="110"/>
        <v>0.01+38.936i</v>
      </c>
      <c r="AB414" t="str">
        <f t="shared" si="111"/>
        <v>-0.00256831723597699i</v>
      </c>
      <c r="AC414" t="str">
        <f t="shared" si="112"/>
        <v>0.01-0.00128415861863057i</v>
      </c>
      <c r="AD414" t="str">
        <f t="shared" si="113"/>
        <v>0.00057489632234308-0.00234676956372458i</v>
      </c>
      <c r="AE414" t="str">
        <f t="shared" si="114"/>
        <v>-0.00006027210514398-0.0000147824220398661i</v>
      </c>
      <c r="AF414" t="str">
        <f t="shared" si="115"/>
        <v>-0.006027210514398-0.00147824220398661i</v>
      </c>
      <c r="AG414">
        <f t="shared" si="116"/>
        <v>0.00620584132882214</v>
      </c>
      <c r="AH414">
        <f t="shared" si="117"/>
        <v>-2.90107877973597</v>
      </c>
      <c r="AI414">
        <f t="shared" si="118"/>
        <v>-58.123386740062</v>
      </c>
      <c r="AJ414">
        <f t="shared" si="119"/>
        <v>-313.935139899788</v>
      </c>
      <c r="AO414" t="str">
        <f t="shared" si="123"/>
        <v>-3.27111111111111+2.06666666666667i</v>
      </c>
      <c r="AP414" t="str">
        <f t="shared" si="120"/>
        <v>-0.218492428630424-0.138042091458081i</v>
      </c>
      <c r="AQ414">
        <f t="shared" si="121"/>
        <v>-2.57812304922436</v>
      </c>
      <c r="AR414">
        <f t="shared" si="122"/>
        <v>-147.715569785954</v>
      </c>
    </row>
    <row r="415" spans="24:44">
      <c r="X415">
        <f t="shared" si="108"/>
        <v>630</v>
      </c>
      <c r="Y415">
        <f t="shared" si="107"/>
        <v>630000</v>
      </c>
      <c r="Z415">
        <f t="shared" si="109"/>
        <v>3956400</v>
      </c>
      <c r="AA415" t="str">
        <f t="shared" si="110"/>
        <v>0.01+39.564i</v>
      </c>
      <c r="AB415" t="str">
        <f t="shared" si="111"/>
        <v>-0.00252755029572338i</v>
      </c>
      <c r="AC415" t="str">
        <f t="shared" si="112"/>
        <v>0.01-0.00126377514849358i</v>
      </c>
      <c r="AD415" t="str">
        <f t="shared" si="113"/>
        <v>0.000559067449505434-0.00231552228767155i</v>
      </c>
      <c r="AE415" t="str">
        <f t="shared" si="114"/>
        <v>-0.0000585256400842547-0.0000141471586226799i</v>
      </c>
      <c r="AF415" t="str">
        <f t="shared" si="115"/>
        <v>-0.00585256400842547-0.00141471586226799i</v>
      </c>
      <c r="AG415">
        <f t="shared" si="116"/>
        <v>0.00602112335396559</v>
      </c>
      <c r="AH415">
        <f t="shared" si="117"/>
        <v>-2.90441648181688</v>
      </c>
      <c r="AI415">
        <f t="shared" si="118"/>
        <v>-58.3858495940711</v>
      </c>
      <c r="AJ415">
        <f t="shared" si="119"/>
        <v>-314.784558558819</v>
      </c>
      <c r="AO415" t="str">
        <f t="shared" si="123"/>
        <v>-3.41+2.1i</v>
      </c>
      <c r="AP415" t="str">
        <f t="shared" si="120"/>
        <v>-0.212618701716537-0.130938203403146i</v>
      </c>
      <c r="AQ415">
        <f t="shared" si="121"/>
        <v>-2.58961049947141</v>
      </c>
      <c r="AR415">
        <f t="shared" si="122"/>
        <v>-148.373752202477</v>
      </c>
    </row>
    <row r="416" spans="24:44">
      <c r="X416">
        <f t="shared" si="108"/>
        <v>640</v>
      </c>
      <c r="Y416">
        <f t="shared" si="107"/>
        <v>640000</v>
      </c>
      <c r="Z416">
        <f t="shared" si="109"/>
        <v>4019200</v>
      </c>
      <c r="AA416" t="str">
        <f t="shared" si="110"/>
        <v>0.01+40.192i</v>
      </c>
      <c r="AB416" t="str">
        <f t="shared" si="111"/>
        <v>-0.00248805732235271i</v>
      </c>
      <c r="AC416" t="str">
        <f t="shared" si="112"/>
        <v>0.01-0.00124402866179837i</v>
      </c>
      <c r="AD416" t="str">
        <f t="shared" si="113"/>
        <v>0.000543853702365216-0.00228502185676208i</v>
      </c>
      <c r="AE416" t="str">
        <f t="shared" si="114"/>
        <v>-0.0000568523319862191-0.0000135470765426531i</v>
      </c>
      <c r="AF416" t="str">
        <f t="shared" si="115"/>
        <v>-0.00568523319862191-0.00135470765426531i</v>
      </c>
      <c r="AG416">
        <f t="shared" si="116"/>
        <v>0.00584440838333853</v>
      </c>
      <c r="AH416">
        <f t="shared" si="117"/>
        <v>-2.90766958901578</v>
      </c>
      <c r="AI416">
        <f t="shared" si="118"/>
        <v>-58.6445889858498</v>
      </c>
      <c r="AJ416">
        <f t="shared" si="119"/>
        <v>-315.60181313503</v>
      </c>
      <c r="AO416" t="str">
        <f t="shared" si="123"/>
        <v>-3.55111111111111+2.13333333333333i</v>
      </c>
      <c r="AP416" t="str">
        <f t="shared" si="120"/>
        <v>-0.206923104370276-0.124309249183645i</v>
      </c>
      <c r="AQ416">
        <f t="shared" si="121"/>
        <v>-2.60062117545438</v>
      </c>
      <c r="AR416">
        <f t="shared" si="122"/>
        <v>-149.004617465887</v>
      </c>
    </row>
    <row r="417" spans="24:44">
      <c r="X417">
        <f t="shared" si="108"/>
        <v>650</v>
      </c>
      <c r="Y417">
        <f t="shared" si="107"/>
        <v>650000</v>
      </c>
      <c r="Z417">
        <f t="shared" si="109"/>
        <v>4082000</v>
      </c>
      <c r="AA417" t="str">
        <f t="shared" si="110"/>
        <v>0.01+40.82i</v>
      </c>
      <c r="AB417" t="str">
        <f t="shared" si="111"/>
        <v>-0.00244977951739343i</v>
      </c>
      <c r="AC417" t="str">
        <f t="shared" si="112"/>
        <v>0.01-0.00122488975930916i</v>
      </c>
      <c r="AD417" t="str">
        <f t="shared" si="113"/>
        <v>0.000529225246971255-0.00225524476667806i</v>
      </c>
      <c r="AE417" t="str">
        <f t="shared" si="114"/>
        <v>-0.0000552482287484417-0.0000129798197130506i</v>
      </c>
      <c r="AF417" t="str">
        <f t="shared" si="115"/>
        <v>-0.00552482287484417-0.00129798197130506i</v>
      </c>
      <c r="AG417">
        <f t="shared" si="116"/>
        <v>0.0056752466903417</v>
      </c>
      <c r="AH417">
        <f t="shared" si="117"/>
        <v>-2.91084096992923</v>
      </c>
      <c r="AI417">
        <f t="shared" si="118"/>
        <v>-58.8997052049216</v>
      </c>
      <c r="AJ417">
        <f t="shared" si="119"/>
        <v>-316.388721840439</v>
      </c>
      <c r="AO417" t="str">
        <f t="shared" si="123"/>
        <v>-3.69444444444444+2.16666666666667i</v>
      </c>
      <c r="AP417" t="str">
        <f t="shared" si="120"/>
        <v>-0.201404955201279-0.118117191772179i</v>
      </c>
      <c r="AQ417">
        <f t="shared" si="121"/>
        <v>-2.61118394236292</v>
      </c>
      <c r="AR417">
        <f t="shared" si="122"/>
        <v>-149.609819429727</v>
      </c>
    </row>
    <row r="418" spans="24:44">
      <c r="X418">
        <f t="shared" si="108"/>
        <v>660</v>
      </c>
      <c r="Y418">
        <f t="shared" si="107"/>
        <v>660000</v>
      </c>
      <c r="Z418">
        <f t="shared" si="109"/>
        <v>4144800</v>
      </c>
      <c r="AA418" t="str">
        <f t="shared" si="110"/>
        <v>0.01+41.448i</v>
      </c>
      <c r="AB418" t="str">
        <f t="shared" si="111"/>
        <v>-0.00241266164591778i</v>
      </c>
      <c r="AC418" t="str">
        <f t="shared" si="112"/>
        <v>0.01-0.00120633082356205i</v>
      </c>
      <c r="AD418" t="str">
        <f t="shared" si="113"/>
        <v>0.000515153924171287-0.0022261683314058i</v>
      </c>
      <c r="AE418" t="str">
        <f t="shared" si="114"/>
        <v>-0.0000537096375162897-0.0000124432153534294i</v>
      </c>
      <c r="AF418" t="str">
        <f t="shared" si="115"/>
        <v>-0.00537096375162897-0.00124432153534294i</v>
      </c>
      <c r="AG418">
        <f t="shared" si="116"/>
        <v>0.00551321935937892</v>
      </c>
      <c r="AH418">
        <f t="shared" si="117"/>
        <v>-2.913933384566</v>
      </c>
      <c r="AI418">
        <f t="shared" si="118"/>
        <v>-59.1512946370168</v>
      </c>
      <c r="AJ418">
        <f t="shared" si="119"/>
        <v>-317.146970511197</v>
      </c>
      <c r="AO418" t="str">
        <f t="shared" si="123"/>
        <v>-3.84+2.2i</v>
      </c>
      <c r="AP418" t="str">
        <f t="shared" si="120"/>
        <v>-0.196062413201536-0.112327424230047i</v>
      </c>
      <c r="AQ418">
        <f t="shared" si="121"/>
        <v>-2.62132546357975</v>
      </c>
      <c r="AR418">
        <f t="shared" si="122"/>
        <v>-150.190885793293</v>
      </c>
    </row>
    <row r="419" spans="24:44">
      <c r="X419">
        <f t="shared" si="108"/>
        <v>670</v>
      </c>
      <c r="Y419">
        <f t="shared" si="107"/>
        <v>670000</v>
      </c>
      <c r="Z419">
        <f t="shared" si="109"/>
        <v>4207600</v>
      </c>
      <c r="AA419" t="str">
        <f t="shared" si="110"/>
        <v>0.01+42.076i</v>
      </c>
      <c r="AB419" t="str">
        <f t="shared" si="111"/>
        <v>-0.00237665177060557i</v>
      </c>
      <c r="AC419" t="str">
        <f t="shared" si="112"/>
        <v>0.01-0.00118832588589695i</v>
      </c>
      <c r="AD419" t="str">
        <f t="shared" si="113"/>
        <v>0.000501613147421105-0.00219777065859984i</v>
      </c>
      <c r="AE419" t="str">
        <f t="shared" si="114"/>
        <v>-0.0000522331047514944-0.0000119352578724272i</v>
      </c>
      <c r="AF419" t="str">
        <f t="shared" si="115"/>
        <v>-0.00522331047514944-0.00119352578724272i</v>
      </c>
      <c r="AG419">
        <f t="shared" si="116"/>
        <v>0.0053579358081839</v>
      </c>
      <c r="AH419">
        <f t="shared" si="117"/>
        <v>-2.91694948772615</v>
      </c>
      <c r="AI419">
        <f t="shared" si="118"/>
        <v>-59.3994499636824</v>
      </c>
      <c r="AJ419">
        <f t="shared" si="119"/>
        <v>-317.878123908608</v>
      </c>
      <c r="AO419" t="str">
        <f t="shared" si="123"/>
        <v>-3.98777777777778+2.23333333333333i</v>
      </c>
      <c r="AP419" t="str">
        <f t="shared" si="120"/>
        <v>-0.190892736318926-0.106908442463371i</v>
      </c>
      <c r="AQ419">
        <f t="shared" si="121"/>
        <v>-2.63107039454157</v>
      </c>
      <c r="AR419">
        <f t="shared" si="122"/>
        <v>-150.749229209052</v>
      </c>
    </row>
    <row r="420" spans="24:44">
      <c r="X420">
        <f t="shared" si="108"/>
        <v>680</v>
      </c>
      <c r="Y420">
        <f t="shared" si="107"/>
        <v>680000</v>
      </c>
      <c r="Z420">
        <f t="shared" si="109"/>
        <v>4270400</v>
      </c>
      <c r="AA420" t="str">
        <f t="shared" si="110"/>
        <v>0.01+42.704i</v>
      </c>
      <c r="AB420" t="str">
        <f t="shared" si="111"/>
        <v>-0.00234170100927314i</v>
      </c>
      <c r="AC420" t="str">
        <f t="shared" si="112"/>
        <v>0.01-0.00117085050522199i</v>
      </c>
      <c r="AD420" t="str">
        <f t="shared" si="113"/>
        <v>0.000488577806856178-0.0021700306249216i</v>
      </c>
      <c r="AE420" t="str">
        <f t="shared" si="114"/>
        <v>-0.0000508153980594821-0.0000114540943201566i</v>
      </c>
      <c r="AF420" t="str">
        <f>IMPRODUCT(U$1,AE420)</f>
        <v>-0.00508153980594821-0.00114540943201566i</v>
      </c>
      <c r="AG420">
        <f t="shared" si="116"/>
        <v>0.00520903153824073</v>
      </c>
      <c r="AH420">
        <f t="shared" si="117"/>
        <v>-2.91989183246263</v>
      </c>
      <c r="AI420">
        <f t="shared" si="118"/>
        <v>-59.6442603489228</v>
      </c>
      <c r="AJ420">
        <f t="shared" si="119"/>
        <v>-318.583635973902</v>
      </c>
      <c r="AO420" t="str">
        <f t="shared" si="123"/>
        <v>-4.13777777777778+2.26666666666667i</v>
      </c>
      <c r="AP420" t="str">
        <f t="shared" si="120"/>
        <v>-0.185892492507949-0.101831547990391i</v>
      </c>
      <c r="AQ420">
        <f t="shared" si="121"/>
        <v>-2.64044155825701</v>
      </c>
      <c r="AR420">
        <f t="shared" si="122"/>
        <v>-151.286157339073</v>
      </c>
    </row>
    <row r="421" spans="24:44">
      <c r="X421">
        <f t="shared" si="108"/>
        <v>690</v>
      </c>
      <c r="Y421">
        <f t="shared" si="107"/>
        <v>690000</v>
      </c>
      <c r="Z421">
        <f t="shared" si="109"/>
        <v>4333200</v>
      </c>
      <c r="AA421" t="str">
        <f t="shared" ref="AA421:AA435" si="124">COMPLEX(Q$11,Q$3*Z421)</f>
        <v>0.01+43.332i</v>
      </c>
      <c r="AB421" t="str">
        <f t="shared" ref="AB421:AB435" si="125">COMPLEX(Q$8,-1/(Q$6*Z421))</f>
        <v>-0.00230776331348657i</v>
      </c>
      <c r="AC421" t="str">
        <f t="shared" ref="AC421:AC435" si="126">COMPLEX(Q$9,-1/(Q$7*Z421))</f>
        <v>0.01-0.00115388165732023i</v>
      </c>
      <c r="AD421" t="str">
        <f t="shared" ref="AD421:AD435" si="127">IMDIV(1,IMSUM(IMDIV(1,AB421),IMDIV(1,AC421),1/Q$5))</f>
        <v>0.000476024179304124-0.00214292785146631i</v>
      </c>
      <c r="AE421" t="str">
        <f t="shared" ref="AE421:AE435" si="128">IMDIV(AD421,IMSUM(AA421,AD421))</f>
        <v>-0.0000494534895987911-0.0000109980112434579i</v>
      </c>
      <c r="AF421" t="str">
        <f t="shared" ref="AF421:AF434" si="129">IMPRODUCT(U$1,AE421)</f>
        <v>-0.00494534895987911-0.00109980112434579i</v>
      </c>
      <c r="AG421">
        <f t="shared" ref="AG421:AG435" si="130">IMABS(AF421)</f>
        <v>0.00506616608966679</v>
      </c>
      <c r="AH421">
        <f t="shared" ref="AH421:AH435" si="131">IMARGUMENT(AF421)</f>
        <v>-2.92276287358376</v>
      </c>
      <c r="AI421">
        <f t="shared" si="118"/>
        <v>-59.885811613937</v>
      </c>
      <c r="AJ421">
        <f t="shared" si="119"/>
        <v>-319.264859131725</v>
      </c>
      <c r="AO421" t="str">
        <f t="shared" si="123"/>
        <v>-4.29+2.3i</v>
      </c>
      <c r="AP421" t="str">
        <f t="shared" si="120"/>
        <v>-0.181057731671598-0.0970705787516724i</v>
      </c>
      <c r="AQ421">
        <f t="shared" si="121"/>
        <v>-2.64946010418073</v>
      </c>
      <c r="AR421">
        <f t="shared" si="122"/>
        <v>-151.802881957847</v>
      </c>
    </row>
    <row r="422" spans="24:44">
      <c r="X422">
        <f t="shared" si="108"/>
        <v>700</v>
      </c>
      <c r="Y422">
        <f t="shared" si="107"/>
        <v>700000</v>
      </c>
      <c r="Z422">
        <f t="shared" si="109"/>
        <v>4396000</v>
      </c>
      <c r="AA422" t="str">
        <f t="shared" si="124"/>
        <v>0.01+43.96i</v>
      </c>
      <c r="AB422" t="str">
        <f t="shared" si="125"/>
        <v>-0.00227479526615105i</v>
      </c>
      <c r="AC422" t="str">
        <f t="shared" si="126"/>
        <v>0.01-0.00113739763364422i</v>
      </c>
      <c r="AD422" t="str">
        <f t="shared" si="127"/>
        <v>0.000463929843918004-0.0021164426793787i</v>
      </c>
      <c r="AE422" t="str">
        <f t="shared" si="128"/>
        <v>-0.0000481445409166734-0.0000105654227963661i</v>
      </c>
      <c r="AF422" t="str">
        <f t="shared" si="129"/>
        <v>-0.00481445409166734-0.00105654227963661i</v>
      </c>
      <c r="AG422">
        <f t="shared" si="130"/>
        <v>0.00492902117964937</v>
      </c>
      <c r="AH422">
        <f t="shared" si="131"/>
        <v>-2.92556497116278</v>
      </c>
      <c r="AI422">
        <f t="shared" si="118"/>
        <v>-60.1241864009029</v>
      </c>
      <c r="AJ422">
        <f t="shared" si="119"/>
        <v>-319.923052730885</v>
      </c>
      <c r="AO422" t="str">
        <f t="shared" si="123"/>
        <v>-4.44444444444445+2.33333333333333i</v>
      </c>
      <c r="AP422" t="str">
        <f t="shared" si="120"/>
        <v>-0.176384125428711-0.0926016658500732i</v>
      </c>
      <c r="AQ422">
        <f t="shared" si="121"/>
        <v>-2.65814565202259</v>
      </c>
      <c r="AR422">
        <f t="shared" si="122"/>
        <v>-152.300527191945</v>
      </c>
    </row>
    <row r="423" spans="24:44">
      <c r="X423">
        <f t="shared" si="108"/>
        <v>710</v>
      </c>
      <c r="Y423">
        <f t="shared" si="107"/>
        <v>710000</v>
      </c>
      <c r="Z423">
        <f t="shared" si="109"/>
        <v>4458800</v>
      </c>
      <c r="AA423" t="str">
        <f t="shared" si="124"/>
        <v>0.01+44.588i</v>
      </c>
      <c r="AB423" t="str">
        <f t="shared" si="125"/>
        <v>-0.00224275589620526i</v>
      </c>
      <c r="AC423" t="str">
        <f t="shared" si="126"/>
        <v>0.01-0.00112137794866332i</v>
      </c>
      <c r="AD423" t="str">
        <f t="shared" si="127"/>
        <v>0.00045227360311516-0.00209055614574458i</v>
      </c>
      <c r="AE423" t="str">
        <f t="shared" si="128"/>
        <v>-0.0000468858890722452-0.000010154859974899i</v>
      </c>
      <c r="AF423" t="str">
        <f t="shared" si="129"/>
        <v>-0.00468858890722452-0.0010154859974899i</v>
      </c>
      <c r="AG423">
        <f t="shared" si="130"/>
        <v>0.00479729900590393</v>
      </c>
      <c r="AH423">
        <f t="shared" si="131"/>
        <v>-2.92830039402721</v>
      </c>
      <c r="AI423">
        <f t="shared" si="118"/>
        <v>-60.3594643266699</v>
      </c>
      <c r="AJ423">
        <f t="shared" si="119"/>
        <v>-320.559390704101</v>
      </c>
      <c r="AO423" t="str">
        <f t="shared" si="123"/>
        <v>-4.60111111111111+2.36666666666667i</v>
      </c>
      <c r="AP423" t="str">
        <f t="shared" si="120"/>
        <v>-0.171867080419212-0.0884030140770157i</v>
      </c>
      <c r="AQ423">
        <f t="shared" si="121"/>
        <v>-2.66651642194626</v>
      </c>
      <c r="AR423">
        <f t="shared" si="122"/>
        <v>-152.780136979846</v>
      </c>
    </row>
    <row r="424" spans="24:44">
      <c r="X424">
        <f t="shared" si="108"/>
        <v>720</v>
      </c>
      <c r="Y424">
        <f t="shared" si="107"/>
        <v>720000</v>
      </c>
      <c r="Z424">
        <f t="shared" si="109"/>
        <v>4521600</v>
      </c>
      <c r="AA424" t="str">
        <f t="shared" si="124"/>
        <v>0.01+45.216i</v>
      </c>
      <c r="AB424" t="str">
        <f t="shared" si="125"/>
        <v>-0.00221160650875796i</v>
      </c>
      <c r="AC424" t="str">
        <f t="shared" si="126"/>
        <v>0.01-0.00110580325493188i</v>
      </c>
      <c r="AD424" t="str">
        <f t="shared" si="127"/>
        <v>0.000441035408514596-0.00206524995983366i</v>
      </c>
      <c r="AE424" t="str">
        <f t="shared" si="128"/>
        <v>-0.0000456750339236892-9.76496086000756E-06i</v>
      </c>
      <c r="AF424" t="str">
        <f t="shared" si="129"/>
        <v>-0.00456750339236892-0.000976496086000756i</v>
      </c>
      <c r="AG424">
        <f t="shared" si="130"/>
        <v>0.00467072069870126</v>
      </c>
      <c r="AH424">
        <f t="shared" si="131"/>
        <v>-2.93097132320636</v>
      </c>
      <c r="AI424">
        <f t="shared" si="118"/>
        <v>-60.5917221271326</v>
      </c>
      <c r="AJ424">
        <f t="shared" si="119"/>
        <v>-321.174968521722</v>
      </c>
      <c r="AO424" t="str">
        <f t="shared" si="123"/>
        <v>-4.76+2.4i</v>
      </c>
      <c r="AP424" t="str">
        <f t="shared" si="120"/>
        <v>-0.167501829851923-0.0844547041270199i</v>
      </c>
      <c r="AQ424">
        <f t="shared" si="121"/>
        <v>-2.67458935248684</v>
      </c>
      <c r="AR424">
        <f t="shared" si="122"/>
        <v>-153.242681828123</v>
      </c>
    </row>
    <row r="425" spans="24:44">
      <c r="X425">
        <f t="shared" si="108"/>
        <v>730</v>
      </c>
      <c r="Y425">
        <f t="shared" si="107"/>
        <v>730000</v>
      </c>
      <c r="Z425">
        <f t="shared" si="109"/>
        <v>4584400</v>
      </c>
      <c r="AA425" t="str">
        <f t="shared" si="124"/>
        <v>0.01+45.844i</v>
      </c>
      <c r="AB425" t="str">
        <f t="shared" si="125"/>
        <v>-0.00218131052918593i</v>
      </c>
      <c r="AC425" t="str">
        <f t="shared" si="126"/>
        <v>0.01-0.00109065526513829i</v>
      </c>
      <c r="AD425" t="str">
        <f t="shared" si="127"/>
        <v>0.000430196291575654-0.00204050647975666i</v>
      </c>
      <c r="AE425" t="str">
        <f t="shared" si="128"/>
        <v>-0.0000445096264692788-9.39446176548076E-06i</v>
      </c>
      <c r="AF425" t="str">
        <f t="shared" si="129"/>
        <v>-0.00445096264692788-0.000939446176548076i</v>
      </c>
      <c r="AG425">
        <f t="shared" si="130"/>
        <v>0.00454902490683202</v>
      </c>
      <c r="AH425">
        <f t="shared" si="131"/>
        <v>-2.93357985531955</v>
      </c>
      <c r="AI425">
        <f t="shared" si="118"/>
        <v>-60.8210337929874</v>
      </c>
      <c r="AJ425">
        <f t="shared" si="119"/>
        <v>-321.770809507731</v>
      </c>
      <c r="AO425" t="str">
        <f t="shared" si="123"/>
        <v>-4.92111111111111+2.43333333333333i</v>
      </c>
      <c r="AP425" t="str">
        <f t="shared" si="120"/>
        <v>-0.16328350716965-0.0807385144957175i</v>
      </c>
      <c r="AQ425">
        <f t="shared" si="121"/>
        <v>-2.68238020739782</v>
      </c>
      <c r="AR425">
        <f t="shared" si="122"/>
        <v>-153.689064933322</v>
      </c>
    </row>
    <row r="426" spans="24:44">
      <c r="X426">
        <f t="shared" si="108"/>
        <v>740</v>
      </c>
      <c r="Y426">
        <f t="shared" si="107"/>
        <v>740000</v>
      </c>
      <c r="Z426">
        <f t="shared" si="109"/>
        <v>4647200</v>
      </c>
      <c r="AA426" t="str">
        <f t="shared" si="124"/>
        <v>0.01+46.472i</v>
      </c>
      <c r="AB426" t="str">
        <f t="shared" si="125"/>
        <v>-0.00215183335987261i</v>
      </c>
      <c r="AC426" t="str">
        <f t="shared" si="126"/>
        <v>0.01-0.00107591668047426i</v>
      </c>
      <c r="AD426" t="str">
        <f t="shared" si="127"/>
        <v>0.000419738298652422-0.00201630868959003i</v>
      </c>
      <c r="AE426" t="str">
        <f t="shared" si="128"/>
        <v>-0.0000433874581436952-9.04218919900968E-06i</v>
      </c>
      <c r="AF426" t="str">
        <f t="shared" si="129"/>
        <v>-0.00433874581436952-0.000904218919900968i</v>
      </c>
      <c r="AG426">
        <f t="shared" si="130"/>
        <v>0.00443196650447811</v>
      </c>
      <c r="AH426">
        <f t="shared" si="131"/>
        <v>-2.93612800589187</v>
      </c>
      <c r="AI426">
        <f t="shared" si="118"/>
        <v>-61.0474706975083</v>
      </c>
      <c r="AJ426">
        <f t="shared" si="119"/>
        <v>-322.347870580114</v>
      </c>
      <c r="AO426" t="str">
        <f t="shared" si="123"/>
        <v>-5.08444444444445+2.46666666666667i</v>
      </c>
      <c r="AP426" t="str">
        <f t="shared" si="120"/>
        <v>-0.159207205022882-0.077237761178059i</v>
      </c>
      <c r="AQ426">
        <f t="shared" si="121"/>
        <v>-2.68990367252369</v>
      </c>
      <c r="AR426">
        <f t="shared" si="122"/>
        <v>-154.120127732348</v>
      </c>
    </row>
    <row r="427" spans="24:44">
      <c r="X427">
        <f t="shared" si="108"/>
        <v>750</v>
      </c>
      <c r="Y427">
        <f t="shared" si="107"/>
        <v>750000</v>
      </c>
      <c r="Z427">
        <f t="shared" si="109"/>
        <v>4710000</v>
      </c>
      <c r="AA427" t="str">
        <f t="shared" si="124"/>
        <v>0.01+47.1i</v>
      </c>
      <c r="AB427" t="str">
        <f t="shared" si="125"/>
        <v>-0.00212314224840764i</v>
      </c>
      <c r="AC427" t="str">
        <f t="shared" si="126"/>
        <v>0.01-0.00106157112473461i</v>
      </c>
      <c r="AD427" t="str">
        <f t="shared" si="127"/>
        <v>0.000409644430190659-0.00199264017701135i</v>
      </c>
      <c r="AE427" t="str">
        <f t="shared" si="128"/>
        <v>-0.0000423064509814054-8.70705255467563E-06i</v>
      </c>
      <c r="AF427" t="str">
        <f t="shared" si="129"/>
        <v>-0.00423064509814054-0.000870705255467563i</v>
      </c>
      <c r="AG427">
        <f t="shared" si="130"/>
        <v>0.00431931540736717</v>
      </c>
      <c r="AH427">
        <f t="shared" si="131"/>
        <v>-2.938617712587</v>
      </c>
      <c r="AI427">
        <f t="shared" si="118"/>
        <v>-61.2711017169179</v>
      </c>
      <c r="AJ427">
        <f t="shared" si="119"/>
        <v>-322.907047471751</v>
      </c>
      <c r="AO427" t="str">
        <f t="shared" si="123"/>
        <v>-5.25+2.5i</v>
      </c>
      <c r="AP427" t="str">
        <f t="shared" si="120"/>
        <v>-0.155268022181146-0.0739371534195933i</v>
      </c>
      <c r="AQ427">
        <f t="shared" si="121"/>
        <v>-2.69717344368869</v>
      </c>
      <c r="AR427">
        <f t="shared" si="122"/>
        <v>-154.536654938128</v>
      </c>
    </row>
    <row r="428" spans="24:44">
      <c r="X428">
        <f t="shared" si="108"/>
        <v>760</v>
      </c>
      <c r="Y428">
        <f t="shared" ref="Y428:Y452" si="132">Y427+10000</f>
        <v>760000</v>
      </c>
      <c r="Z428">
        <f t="shared" si="109"/>
        <v>4772800</v>
      </c>
      <c r="AA428" t="str">
        <f t="shared" si="124"/>
        <v>0.01+47.728i</v>
      </c>
      <c r="AB428" t="str">
        <f t="shared" si="125"/>
        <v>-0.00209520616619175i</v>
      </c>
      <c r="AC428" t="str">
        <f t="shared" si="126"/>
        <v>0.01-0.00104760308361968i</v>
      </c>
      <c r="AD428" t="str">
        <f t="shared" si="127"/>
        <v>0.000399898583807179-0.00196948511148028i</v>
      </c>
      <c r="AE428" t="str">
        <f t="shared" si="128"/>
        <v>-0.0000412646485679753-8.38803746401028E-06i</v>
      </c>
      <c r="AF428" t="str">
        <f t="shared" si="129"/>
        <v>-0.00412646485679753-0.000838803746401028i</v>
      </c>
      <c r="AG428">
        <f t="shared" si="130"/>
        <v>0.00421085548782685</v>
      </c>
      <c r="AH428">
        <f t="shared" si="131"/>
        <v>-2.9410508383495</v>
      </c>
      <c r="AI428">
        <f t="shared" si="118"/>
        <v>-61.4919933438829</v>
      </c>
      <c r="AJ428">
        <f t="shared" si="119"/>
        <v>-323.44917948252</v>
      </c>
      <c r="AO428" t="str">
        <f t="shared" si="123"/>
        <v>-5.41777777777778+2.53333333333333i</v>
      </c>
      <c r="AP428" t="str">
        <f t="shared" si="120"/>
        <v>-0.151461100548303-0.0708226639151209i</v>
      </c>
      <c r="AQ428">
        <f t="shared" si="121"/>
        <v>-2.70420230649457</v>
      </c>
      <c r="AR428">
        <f t="shared" si="122"/>
        <v>-154.939379111682</v>
      </c>
    </row>
    <row r="429" spans="24:44">
      <c r="X429">
        <f t="shared" si="108"/>
        <v>770</v>
      </c>
      <c r="Y429">
        <f t="shared" si="132"/>
        <v>770000</v>
      </c>
      <c r="Z429">
        <f t="shared" si="109"/>
        <v>4835600</v>
      </c>
      <c r="AA429" t="str">
        <f t="shared" si="124"/>
        <v>0.01+48.356i</v>
      </c>
      <c r="AB429" t="str">
        <f t="shared" si="125"/>
        <v>-0.00206799569650095i</v>
      </c>
      <c r="AC429" t="str">
        <f t="shared" si="126"/>
        <v>0.01-0.00103399784876747i</v>
      </c>
      <c r="AD429" t="str">
        <f t="shared" si="127"/>
        <v>0.000390485501004763-0.00194682822299189i</v>
      </c>
      <c r="AE429" t="str">
        <f t="shared" si="128"/>
        <v>-0.000040260207708254-8.08419974062037E-06i</v>
      </c>
      <c r="AF429" t="str">
        <f t="shared" si="129"/>
        <v>-0.0040260207708254-0.000808419974062037i</v>
      </c>
      <c r="AG429">
        <f t="shared" si="130"/>
        <v>0.00410638357945042</v>
      </c>
      <c r="AH429">
        <f t="shared" si="131"/>
        <v>-2.94342917445123</v>
      </c>
      <c r="AI429">
        <f t="shared" si="118"/>
        <v>-61.7102097946116</v>
      </c>
      <c r="AJ429">
        <f t="shared" si="119"/>
        <v>-323.975053808349</v>
      </c>
      <c r="AO429" t="str">
        <f t="shared" si="123"/>
        <v>-5.58777777777778+2.56666666666667i</v>
      </c>
      <c r="AP429" t="str">
        <f t="shared" si="120"/>
        <v>-0.147781654067247-0.0678814119895291i</v>
      </c>
      <c r="AQ429">
        <f t="shared" si="121"/>
        <v>-2.71100220883025</v>
      </c>
      <c r="AR429">
        <f t="shared" si="122"/>
        <v>-155.328984816617</v>
      </c>
    </row>
    <row r="430" spans="24:44">
      <c r="X430">
        <f t="shared" si="108"/>
        <v>780</v>
      </c>
      <c r="Y430">
        <f t="shared" si="132"/>
        <v>780000</v>
      </c>
      <c r="Z430">
        <f t="shared" si="109"/>
        <v>4898400</v>
      </c>
      <c r="AA430" t="str">
        <f t="shared" si="124"/>
        <v>0.01+48.984i</v>
      </c>
      <c r="AB430" t="str">
        <f t="shared" si="125"/>
        <v>-0.0020414829311612i</v>
      </c>
      <c r="AC430" t="str">
        <f t="shared" si="126"/>
        <v>0.01-0.00102074146609097i</v>
      </c>
      <c r="AD430" t="str">
        <f t="shared" si="127"/>
        <v>0.000381390717289163-0.00192465478142255i</v>
      </c>
      <c r="AE430" t="str">
        <f t="shared" si="128"/>
        <v>-0.0000392913907475115-7.79465986031578E-06i</v>
      </c>
      <c r="AF430" t="str">
        <f t="shared" si="129"/>
        <v>-0.00392913907475115-0.000779465986031578i</v>
      </c>
      <c r="AG430">
        <f t="shared" si="130"/>
        <v>0.00400570856305305</v>
      </c>
      <c r="AH430">
        <f t="shared" si="131"/>
        <v>-2.94575444343801</v>
      </c>
      <c r="AI430">
        <f t="shared" si="118"/>
        <v>-61.925813109996</v>
      </c>
      <c r="AJ430">
        <f t="shared" si="119"/>
        <v>-324.485409488322</v>
      </c>
      <c r="AO430" t="str">
        <f t="shared" si="123"/>
        <v>-5.76+2.6i</v>
      </c>
      <c r="AP430" t="str">
        <f t="shared" si="120"/>
        <v>-0.144224990985938-0.0651015584311526i</v>
      </c>
      <c r="AQ430">
        <f t="shared" si="121"/>
        <v>-2.71758432681525</v>
      </c>
      <c r="AR430">
        <f t="shared" si="122"/>
        <v>-155.706112397415</v>
      </c>
    </row>
    <row r="431" spans="24:44">
      <c r="X431">
        <f t="shared" si="108"/>
        <v>790</v>
      </c>
      <c r="Y431">
        <f t="shared" si="132"/>
        <v>790000</v>
      </c>
      <c r="Z431">
        <f t="shared" si="109"/>
        <v>4961200</v>
      </c>
      <c r="AA431" t="str">
        <f t="shared" si="124"/>
        <v>0.01+49.612i</v>
      </c>
      <c r="AB431" t="str">
        <f t="shared" si="125"/>
        <v>-0.00201564137507055i</v>
      </c>
      <c r="AC431" t="str">
        <f t="shared" si="126"/>
        <v>0.01-0.00100782068803918i</v>
      </c>
      <c r="AD431" t="str">
        <f t="shared" si="127"/>
        <v>0.000372600515467818-0.00190295057648244i</v>
      </c>
      <c r="AE431" t="str">
        <f t="shared" si="128"/>
        <v>-0.0000383565584879629-7.51859792482499E-06i</v>
      </c>
      <c r="AF431" t="str">
        <f t="shared" si="129"/>
        <v>-0.00383565584879629-0.000751859792482499i</v>
      </c>
      <c r="AG431">
        <f t="shared" si="130"/>
        <v>0.00390865052645501</v>
      </c>
      <c r="AH431">
        <f t="shared" si="131"/>
        <v>-2.94802830197438</v>
      </c>
      <c r="AI431">
        <f t="shared" si="118"/>
        <v>-62.1388632511993</v>
      </c>
      <c r="AJ431">
        <f t="shared" si="119"/>
        <v>-324.980941006847</v>
      </c>
      <c r="AO431" t="str">
        <f t="shared" si="123"/>
        <v>-5.93444444444444+2.63333333333333i</v>
      </c>
      <c r="AP431" t="str">
        <f t="shared" si="120"/>
        <v>-0.140786530698473-0.062472210776143i</v>
      </c>
      <c r="AQ431">
        <f t="shared" si="121"/>
        <v>-2.72395912482455</v>
      </c>
      <c r="AR431">
        <f t="shared" si="122"/>
        <v>-156.071361418596</v>
      </c>
    </row>
    <row r="432" spans="24:44">
      <c r="X432">
        <f t="shared" si="108"/>
        <v>800</v>
      </c>
      <c r="Y432">
        <f t="shared" si="132"/>
        <v>800000</v>
      </c>
      <c r="Z432">
        <f t="shared" si="109"/>
        <v>5024000</v>
      </c>
      <c r="AA432" t="str">
        <f t="shared" si="124"/>
        <v>0.01+50.24i</v>
      </c>
      <c r="AB432" t="str">
        <f t="shared" si="125"/>
        <v>-0.00199044585788217i</v>
      </c>
      <c r="AC432" t="str">
        <f t="shared" si="126"/>
        <v>0.01-0.000995222929438694i</v>
      </c>
      <c r="AD432" t="str">
        <f t="shared" si="127"/>
        <v>0.000364101881922829-0.00188170189828358i</v>
      </c>
      <c r="AE432" t="str">
        <f t="shared" si="128"/>
        <v>-0.000037454163648765-7.25524906263377E-06i</v>
      </c>
      <c r="AF432" t="str">
        <f t="shared" si="129"/>
        <v>-0.0037454163648765-0.000725524906263377i</v>
      </c>
      <c r="AG432">
        <f t="shared" si="130"/>
        <v>0.00381503999138845</v>
      </c>
      <c r="AH432">
        <f t="shared" si="131"/>
        <v>-2.95025234358551</v>
      </c>
      <c r="AI432">
        <f t="shared" si="118"/>
        <v>-62.3494181900594</v>
      </c>
      <c r="AJ432">
        <f t="shared" si="119"/>
        <v>-325.462301584117</v>
      </c>
      <c r="AO432" t="str">
        <f t="shared" si="123"/>
        <v>-6.11111111111111+2.66666666666667i</v>
      </c>
      <c r="AP432" t="str">
        <f t="shared" si="120"/>
        <v>-0.137461816162177-0.0599833379616774i</v>
      </c>
      <c r="AQ432">
        <f t="shared" si="121"/>
        <v>-2.73013641017609</v>
      </c>
      <c r="AR432">
        <f t="shared" si="122"/>
        <v>-156.425293798087</v>
      </c>
    </row>
    <row r="433" spans="24:44">
      <c r="X433">
        <f t="shared" si="108"/>
        <v>810</v>
      </c>
      <c r="Y433">
        <f t="shared" si="132"/>
        <v>810000</v>
      </c>
      <c r="Z433">
        <f t="shared" si="109"/>
        <v>5086800</v>
      </c>
      <c r="AA433" t="str">
        <f t="shared" si="124"/>
        <v>0.01+50.868i</v>
      </c>
      <c r="AB433" t="str">
        <f t="shared" si="125"/>
        <v>-0.0019658724522293i</v>
      </c>
      <c r="AC433" t="str">
        <f t="shared" si="126"/>
        <v>0.01-0.000982936226606118i</v>
      </c>
      <c r="AD433" t="str">
        <f t="shared" si="127"/>
        <v>0.000355882465663206-0.00186089551852765i</v>
      </c>
      <c r="AE433" t="str">
        <f t="shared" si="128"/>
        <v>-0.0000365827448226069-7.00389922531927E-06i</v>
      </c>
      <c r="AF433" t="str">
        <f t="shared" si="129"/>
        <v>-0.00365827448226069-0.000700389922531927i</v>
      </c>
      <c r="AG433">
        <f t="shared" si="130"/>
        <v>0.0037247172014992</v>
      </c>
      <c r="AH433">
        <f t="shared" si="131"/>
        <v>-2.95242810129611</v>
      </c>
      <c r="AI433">
        <f t="shared" si="118"/>
        <v>-62.5575339946488</v>
      </c>
      <c r="AJ433">
        <f t="shared" si="119"/>
        <v>-325.930106184734</v>
      </c>
      <c r="AO433" t="str">
        <f t="shared" si="123"/>
        <v>-6.29+2.7i</v>
      </c>
      <c r="AP433" t="str">
        <f t="shared" si="120"/>
        <v>-0.134246522716262-0.0576256933758198i</v>
      </c>
      <c r="AQ433">
        <f t="shared" si="121"/>
        <v>-2.73612538300223</v>
      </c>
      <c r="AR433">
        <f t="shared" si="122"/>
        <v>-156.768436664644</v>
      </c>
    </row>
    <row r="434" spans="24:44">
      <c r="X434">
        <f t="shared" si="108"/>
        <v>820</v>
      </c>
      <c r="Y434">
        <f t="shared" si="132"/>
        <v>820000</v>
      </c>
      <c r="Z434">
        <f t="shared" si="109"/>
        <v>5149600</v>
      </c>
      <c r="AA434" t="str">
        <f t="shared" si="124"/>
        <v>0.01+51.496i</v>
      </c>
      <c r="AB434" t="str">
        <f t="shared" si="125"/>
        <v>-0.00194189839793382i</v>
      </c>
      <c r="AC434" t="str">
        <f t="shared" si="126"/>
        <v>0.01-0.000970949199452385i</v>
      </c>
      <c r="AD434" t="str">
        <f t="shared" si="127"/>
        <v>0.000347930539973445-0.00184051867231398i</v>
      </c>
      <c r="AE434" t="str">
        <f t="shared" si="128"/>
        <v>-0.0000357409208865141-6.76388134204833E-06i</v>
      </c>
      <c r="AF434" t="str">
        <f t="shared" si="129"/>
        <v>-0.00357409208865141-0.000676388134204833i</v>
      </c>
      <c r="AG434">
        <f t="shared" si="130"/>
        <v>0.00363753146601561</v>
      </c>
      <c r="AH434">
        <f t="shared" si="131"/>
        <v>-2.95455705016711</v>
      </c>
      <c r="AI434">
        <f t="shared" si="118"/>
        <v>-62.7632649103031</v>
      </c>
      <c r="AJ434">
        <f t="shared" si="119"/>
        <v>-326.384934271313</v>
      </c>
      <c r="AO434" t="str">
        <f t="shared" si="123"/>
        <v>-6.47111111111111+2.73333333333333i</v>
      </c>
      <c r="AP434" t="str">
        <f t="shared" si="120"/>
        <v>-0.131136463982906-0.05539074543234i</v>
      </c>
      <c r="AQ434">
        <f t="shared" si="121"/>
        <v>-2.74193468177259</v>
      </c>
      <c r="AR434">
        <f t="shared" si="122"/>
        <v>-157.101284966116</v>
      </c>
    </row>
    <row r="435" spans="24:44">
      <c r="X435">
        <f t="shared" si="108"/>
        <v>830</v>
      </c>
      <c r="Y435">
        <f t="shared" si="132"/>
        <v>830000</v>
      </c>
      <c r="Z435">
        <f t="shared" si="109"/>
        <v>5212400</v>
      </c>
      <c r="AA435" t="str">
        <f t="shared" si="124"/>
        <v>0.01+52.124i</v>
      </c>
      <c r="AB435" t="str">
        <f t="shared" si="125"/>
        <v>-0.00191850203169365i</v>
      </c>
      <c r="AC435" t="str">
        <f t="shared" si="126"/>
        <v>0.01-0.000959251016326452i</v>
      </c>
      <c r="AD435" t="str">
        <f t="shared" si="127"/>
        <v>0.000340234966486957-0.00182055904056471i</v>
      </c>
      <c r="AE435" t="str">
        <f t="shared" si="128"/>
        <v>-0.000034927385828504-6.53457179872906E-06i</v>
      </c>
      <c r="AF435" t="str">
        <f>IMPRODUCT(U$1,AE435)</f>
        <v>-0.0034927385828504-0.000653457179872906i</v>
      </c>
      <c r="AG435">
        <f t="shared" si="130"/>
        <v>0.00355334055419112</v>
      </c>
      <c r="AH435">
        <f t="shared" si="131"/>
        <v>-2.95664060973156</v>
      </c>
      <c r="AI435">
        <f t="shared" si="118"/>
        <v>-62.9666634364085</v>
      </c>
      <c r="AJ435">
        <f t="shared" si="119"/>
        <v>-326.827332327183</v>
      </c>
      <c r="AO435" t="str">
        <f t="shared" si="123"/>
        <v>-6.65444444444444+2.76666666666667i</v>
      </c>
      <c r="AP435" t="str">
        <f t="shared" si="120"/>
        <v>-0.128127595412223-0.0532706148900379i</v>
      </c>
      <c r="AQ435">
        <f t="shared" si="121"/>
        <v>-2.74757242488749</v>
      </c>
      <c r="AR435">
        <f t="shared" si="122"/>
        <v>-157.424303852579</v>
      </c>
    </row>
    <row r="436" spans="24:44">
      <c r="X436">
        <f t="shared" si="108"/>
        <v>840</v>
      </c>
      <c r="Y436">
        <f t="shared" si="132"/>
        <v>840000</v>
      </c>
      <c r="Z436">
        <f t="shared" si="109"/>
        <v>5275200</v>
      </c>
      <c r="AA436" t="str">
        <f t="shared" ref="AA436:AA446" si="133">COMPLEX(Q$11,Q$3*Z436)</f>
        <v>0.01+52.752i</v>
      </c>
      <c r="AB436" t="str">
        <f t="shared" ref="AB436:AB446" si="134">COMPLEX(Q$8,-1/(Q$6*Z436))</f>
        <v>-0.00189566272179254i</v>
      </c>
      <c r="AC436" t="str">
        <f t="shared" ref="AC436:AC446" si="135">COMPLEX(Q$9,-1/(Q$7*Z436))</f>
        <v>0.01-0.000947831361370185i</v>
      </c>
      <c r="AD436" t="str">
        <f t="shared" ref="AD436:AD446" si="136">IMDIV(1,IMSUM(IMDIV(1,AB436),IMDIV(1,AC436),1/Q$5))</f>
        <v>0.000332785161523923-0.00180100473306141i</v>
      </c>
      <c r="AE436" t="str">
        <f t="shared" ref="AE436:AE446" si="137">IMDIV(AD436,IMSUM(AA436,AD436))</f>
        <v>-0.0000341409039553335-6.31538721170711E-06i</v>
      </c>
      <c r="AF436" t="str">
        <f t="shared" ref="AF436:AF445" si="138">IMPRODUCT(U$1,AE436)</f>
        <v>-0.00341409039553335-0.000631538721170711i</v>
      </c>
      <c r="AG436">
        <f t="shared" ref="AG436:AG446" si="139">IMABS(AF436)</f>
        <v>0.0034720101361043</v>
      </c>
      <c r="AH436">
        <f t="shared" ref="AH436:AH446" si="140">IMARGUMENT(AF436)</f>
        <v>-2.9586801463315</v>
      </c>
      <c r="AI436">
        <f t="shared" si="118"/>
        <v>-63.1677803992134</v>
      </c>
      <c r="AJ436">
        <f t="shared" si="119"/>
        <v>-327.257816169818</v>
      </c>
      <c r="AO436" t="str">
        <f t="shared" si="123"/>
        <v>-6.84+2.8i</v>
      </c>
      <c r="AP436" t="str">
        <f t="shared" si="120"/>
        <v>-0.125216015933921-0.0512580182185642i</v>
      </c>
      <c r="AQ436">
        <f t="shared" si="121"/>
        <v>-2.75304624871816</v>
      </c>
      <c r="AR436">
        <f t="shared" si="122"/>
        <v>-157.737930855874</v>
      </c>
    </row>
    <row r="437" spans="24:44">
      <c r="X437">
        <f t="shared" si="108"/>
        <v>850</v>
      </c>
      <c r="Y437">
        <f t="shared" si="132"/>
        <v>850000</v>
      </c>
      <c r="Z437">
        <f t="shared" si="109"/>
        <v>5338000</v>
      </c>
      <c r="AA437" t="str">
        <f t="shared" si="133"/>
        <v>0.01+53.38i</v>
      </c>
      <c r="AB437" t="str">
        <f t="shared" si="134"/>
        <v>-0.00187336080741851i</v>
      </c>
      <c r="AC437" t="str">
        <f t="shared" si="135"/>
        <v>0.01-0.000936680404177595i</v>
      </c>
      <c r="AD437" t="str">
        <f t="shared" si="136"/>
        <v>0.000325571064543443-0.00178184427208481i</v>
      </c>
      <c r="AE437" t="str">
        <f t="shared" si="137"/>
        <v>-0.0000333803054498017-6.10578146892578E-06i</v>
      </c>
      <c r="AF437" t="str">
        <f t="shared" si="138"/>
        <v>-0.00333803054498017-0.000610578146892578i</v>
      </c>
      <c r="AG437">
        <f t="shared" si="139"/>
        <v>0.00339341326582593</v>
      </c>
      <c r="AH437">
        <f t="shared" si="140"/>
        <v>-2.96067697535812</v>
      </c>
      <c r="AI437">
        <f t="shared" si="118"/>
        <v>-63.3666650209125</v>
      </c>
      <c r="AJ437">
        <f t="shared" si="119"/>
        <v>-327.676873074475</v>
      </c>
      <c r="AO437" t="str">
        <f t="shared" si="123"/>
        <v>-7.02777777777778+2.83333333333333i</v>
      </c>
      <c r="AP437" t="str">
        <f t="shared" si="120"/>
        <v>-0.122397968096972-0.0493462163869216i</v>
      </c>
      <c r="AQ437">
        <f t="shared" si="121"/>
        <v>-2.75836334243102</v>
      </c>
      <c r="AR437">
        <f t="shared" si="122"/>
        <v>-158.042577884897</v>
      </c>
    </row>
    <row r="438" spans="24:44">
      <c r="X438">
        <f t="shared" si="108"/>
        <v>860</v>
      </c>
      <c r="Y438">
        <f t="shared" si="132"/>
        <v>860000</v>
      </c>
      <c r="Z438">
        <f t="shared" si="109"/>
        <v>5400800</v>
      </c>
      <c r="AA438" t="str">
        <f t="shared" si="133"/>
        <v>0.01+54.008i</v>
      </c>
      <c r="AB438" t="str">
        <f t="shared" si="134"/>
        <v>-0.00185157754221597i</v>
      </c>
      <c r="AC438" t="str">
        <f t="shared" si="135"/>
        <v>0.01-0.000925788771570878i</v>
      </c>
      <c r="AD438" t="str">
        <f t="shared" si="136"/>
        <v>0.000318583108569844-0.00176306657664774i</v>
      </c>
      <c r="AE438" t="str">
        <f t="shared" si="137"/>
        <v>-0.0000326444822489721-5.90524301417477E-06i</v>
      </c>
      <c r="AF438" t="str">
        <f t="shared" si="138"/>
        <v>-0.00326444822489721-0.000590524301417477i</v>
      </c>
      <c r="AG438">
        <f t="shared" si="139"/>
        <v>0.00331742990334372</v>
      </c>
      <c r="AH438">
        <f t="shared" si="140"/>
        <v>-2.96263236339776</v>
      </c>
      <c r="AI438">
        <f t="shared" si="118"/>
        <v>-63.5633649852306</v>
      </c>
      <c r="AJ438">
        <f t="shared" si="119"/>
        <v>-328.084963725544</v>
      </c>
      <c r="AO438" t="str">
        <f t="shared" si="123"/>
        <v>-7.21777777777778+2.86666666666667i</v>
      </c>
      <c r="AP438" t="str">
        <f t="shared" si="120"/>
        <v>-0.119669837011254-0.0475289685174008i</v>
      </c>
      <c r="AQ438">
        <f t="shared" si="121"/>
        <v>-2.76353047989914</v>
      </c>
      <c r="AR438">
        <f t="shared" si="122"/>
        <v>-158.338633053984</v>
      </c>
    </row>
    <row r="439" spans="24:44">
      <c r="X439">
        <f t="shared" si="108"/>
        <v>870</v>
      </c>
      <c r="Y439">
        <f t="shared" si="132"/>
        <v>870000</v>
      </c>
      <c r="Z439">
        <f t="shared" si="109"/>
        <v>5463600</v>
      </c>
      <c r="AA439" t="str">
        <f t="shared" si="133"/>
        <v>0.01+54.636i</v>
      </c>
      <c r="AB439" t="str">
        <f t="shared" si="134"/>
        <v>-0.00183029504173073i</v>
      </c>
      <c r="AC439" t="str">
        <f t="shared" si="135"/>
        <v>0.01-0.000915147521322937i</v>
      </c>
      <c r="AD439" t="str">
        <f t="shared" si="136"/>
        <v>0.000311812192462147-0.00174466094730917i</v>
      </c>
      <c r="AE439" t="str">
        <f t="shared" si="137"/>
        <v>-0.0000319323842172767-5.71329235246176E-06i</v>
      </c>
      <c r="AF439" t="str">
        <f t="shared" si="138"/>
        <v>-0.00319323842172767-0.000571329235246176i</v>
      </c>
      <c r="AG439">
        <f t="shared" si="139"/>
        <v>0.00324394647197589</v>
      </c>
      <c r="AH439">
        <f t="shared" si="140"/>
        <v>-2.96454753028648</v>
      </c>
      <c r="AI439">
        <f t="shared" si="118"/>
        <v>-63.7579264997191</v>
      </c>
      <c r="AJ439">
        <f t="shared" si="119"/>
        <v>-328.48252401135</v>
      </c>
      <c r="AO439" t="str">
        <f t="shared" si="123"/>
        <v>-7.41+2.9i</v>
      </c>
      <c r="AP439" t="str">
        <f t="shared" si="120"/>
        <v>-0.117028148349366-0.0458004899073093i</v>
      </c>
      <c r="AQ439">
        <f t="shared" si="121"/>
        <v>-2.7685540489729</v>
      </c>
      <c r="AR439">
        <f t="shared" si="122"/>
        <v>-158.626462360003</v>
      </c>
    </row>
    <row r="440" spans="24:44">
      <c r="X440">
        <f t="shared" si="108"/>
        <v>880</v>
      </c>
      <c r="Y440">
        <f t="shared" si="132"/>
        <v>880000</v>
      </c>
      <c r="Z440">
        <f t="shared" si="109"/>
        <v>5526400</v>
      </c>
      <c r="AA440" t="str">
        <f t="shared" si="133"/>
        <v>0.01+55.264i</v>
      </c>
      <c r="AB440" t="str">
        <f t="shared" si="134"/>
        <v>-0.00180949623443833i</v>
      </c>
      <c r="AC440" t="str">
        <f t="shared" si="135"/>
        <v>0.01-0.00090474811767154i</v>
      </c>
      <c r="AD440" t="str">
        <f t="shared" si="136"/>
        <v>0.000305249654904598-0.00172661705155664i</v>
      </c>
      <c r="AE440" t="str">
        <f t="shared" si="137"/>
        <v>-0.0000312430155908141-5.52947975669998E-06i</v>
      </c>
      <c r="AF440" t="str">
        <f t="shared" si="138"/>
        <v>-0.00312430155908141-0.000552947975669998i</v>
      </c>
      <c r="AG440">
        <f t="shared" si="139"/>
        <v>0.00317285544831089</v>
      </c>
      <c r="AH440">
        <f t="shared" si="140"/>
        <v>-2.96642365107617</v>
      </c>
      <c r="AI440">
        <f t="shared" si="118"/>
        <v>-63.9503943549608</v>
      </c>
      <c r="AJ440">
        <f t="shared" si="119"/>
        <v>-328.869966676596</v>
      </c>
      <c r="AO440" t="str">
        <f t="shared" si="123"/>
        <v>-7.60444444444444+2.93333333333333i</v>
      </c>
      <c r="AP440" t="str">
        <f t="shared" si="120"/>
        <v>-0.114469565620743-0.0441554139741032i</v>
      </c>
      <c r="AQ440">
        <f t="shared" si="121"/>
        <v>-2.77344007835446</v>
      </c>
      <c r="AR440">
        <f t="shared" si="122"/>
        <v>-158.906411222143</v>
      </c>
    </row>
    <row r="441" spans="24:44">
      <c r="X441">
        <f t="shared" si="108"/>
        <v>890</v>
      </c>
      <c r="Y441">
        <f t="shared" si="132"/>
        <v>890000</v>
      </c>
      <c r="Z441">
        <f t="shared" si="109"/>
        <v>5589200</v>
      </c>
      <c r="AA441" t="str">
        <f t="shared" si="133"/>
        <v>0.01+55.892i</v>
      </c>
      <c r="AB441" t="str">
        <f t="shared" si="134"/>
        <v>-0.00178916481607386i</v>
      </c>
      <c r="AC441" t="str">
        <f t="shared" si="135"/>
        <v>0.01-0.000894582408484219i</v>
      </c>
      <c r="AD441" t="str">
        <f t="shared" si="136"/>
        <v>0.000298887250004253-0.00170892490974264i</v>
      </c>
      <c r="AE441" t="str">
        <f t="shared" si="137"/>
        <v>-0.0000305754316712571-5.35338315783091E-06i</v>
      </c>
      <c r="AF441" t="str">
        <f t="shared" si="138"/>
        <v>-0.00305754316712571-0.000535338315783091i</v>
      </c>
      <c r="AG441">
        <f t="shared" si="139"/>
        <v>0.00310405498198447</v>
      </c>
      <c r="AH441">
        <f t="shared" si="140"/>
        <v>-2.96826185791515</v>
      </c>
      <c r="AI441">
        <f t="shared" si="118"/>
        <v>-64.1408119808673</v>
      </c>
      <c r="AJ441">
        <f t="shared" si="119"/>
        <v>-329.247682845216</v>
      </c>
      <c r="AO441" t="str">
        <f t="shared" si="123"/>
        <v>-7.80111111111111+2.96666666666667i</v>
      </c>
      <c r="AP441" t="str">
        <f t="shared" si="120"/>
        <v>-0.111990886892004-0.0425887577270549i</v>
      </c>
      <c r="AQ441">
        <f t="shared" si="121"/>
        <v>-2.77819426229593</v>
      </c>
      <c r="AR441">
        <f t="shared" si="122"/>
        <v>-159.178805897018</v>
      </c>
    </row>
    <row r="442" spans="24:44">
      <c r="X442">
        <f t="shared" si="108"/>
        <v>900</v>
      </c>
      <c r="Y442">
        <f t="shared" si="132"/>
        <v>900000</v>
      </c>
      <c r="Z442">
        <f t="shared" si="109"/>
        <v>5652000</v>
      </c>
      <c r="AA442" t="str">
        <f t="shared" si="133"/>
        <v>0.01+56.52i</v>
      </c>
      <c r="AB442" t="str">
        <f t="shared" si="134"/>
        <v>-0.00176928520700637i</v>
      </c>
      <c r="AC442" t="str">
        <f t="shared" si="135"/>
        <v>0.01-0.000884642603945506i</v>
      </c>
      <c r="AD442" t="str">
        <f t="shared" si="136"/>
        <v>0.000292717124389378-0.00169157488156022i</v>
      </c>
      <c r="AE442" t="str">
        <f t="shared" si="137"/>
        <v>-0.0000299287357496959-5.18460620222864E-06i</v>
      </c>
      <c r="AF442" t="str">
        <f t="shared" si="138"/>
        <v>-0.00299287357496959-0.000518460620222864i</v>
      </c>
      <c r="AG442">
        <f t="shared" si="139"/>
        <v>0.0030374485428519</v>
      </c>
      <c r="AH442">
        <f t="shared" si="140"/>
        <v>-2.97006324184643</v>
      </c>
      <c r="AI442">
        <f t="shared" si="118"/>
        <v>-64.3292215002376</v>
      </c>
      <c r="AJ442">
        <f t="shared" si="119"/>
        <v>-329.61604342516</v>
      </c>
      <c r="AO442" t="str">
        <f t="shared" si="123"/>
        <v>-8+3i</v>
      </c>
      <c r="AP442" t="str">
        <f t="shared" si="120"/>
        <v>-0.10958904109589-0.0410958904109589i</v>
      </c>
      <c r="AQ442">
        <f t="shared" si="121"/>
        <v>-2.78282198331922</v>
      </c>
      <c r="AR442">
        <f t="shared" si="122"/>
        <v>-159.443954780416</v>
      </c>
    </row>
    <row r="443" spans="24:44">
      <c r="X443">
        <f t="shared" si="108"/>
        <v>910</v>
      </c>
      <c r="Y443">
        <f t="shared" si="132"/>
        <v>910000</v>
      </c>
      <c r="Z443">
        <f t="shared" si="109"/>
        <v>5714800</v>
      </c>
      <c r="AA443" t="str">
        <f t="shared" si="133"/>
        <v>0.01+57.148i</v>
      </c>
      <c r="AB443" t="str">
        <f t="shared" si="134"/>
        <v>-0.00174984251242388i</v>
      </c>
      <c r="AC443" t="str">
        <f t="shared" si="135"/>
        <v>0.01-0.000874921256649401i</v>
      </c>
      <c r="AD443" t="str">
        <f t="shared" si="136"/>
        <v>0.00028673179570967-0.00167455765304244i</v>
      </c>
      <c r="AE443" t="str">
        <f t="shared" si="137"/>
        <v>-0.0000293020762424604-5.02277646177989E-06i</v>
      </c>
      <c r="AF443" t="str">
        <f t="shared" si="138"/>
        <v>-0.00293020762424604-0.000502277646177989i</v>
      </c>
      <c r="AG443">
        <f t="shared" si="139"/>
        <v>0.00297294459333499</v>
      </c>
      <c r="AH443">
        <f t="shared" si="140"/>
        <v>-2.97182885452669</v>
      </c>
      <c r="AI443">
        <f t="shared" si="118"/>
        <v>-64.5156637797363</v>
      </c>
      <c r="AJ443">
        <f t="shared" si="119"/>
        <v>-329.975400405497</v>
      </c>
      <c r="AO443" t="str">
        <f t="shared" si="123"/>
        <v>-8.20111111111111+3.03333333333333i</v>
      </c>
      <c r="AP443" t="str">
        <f t="shared" si="120"/>
        <v>-0.107261084044983-0.0396725050051216i</v>
      </c>
      <c r="AQ443">
        <f t="shared" si="121"/>
        <v>-2.78732833313586</v>
      </c>
      <c r="AR443">
        <f t="shared" si="122"/>
        <v>-159.70214960592</v>
      </c>
    </row>
    <row r="444" spans="24:44">
      <c r="X444">
        <f t="shared" si="108"/>
        <v>920</v>
      </c>
      <c r="Y444">
        <f t="shared" si="132"/>
        <v>920000</v>
      </c>
      <c r="Z444">
        <f t="shared" si="109"/>
        <v>5777600</v>
      </c>
      <c r="AA444" t="str">
        <f t="shared" si="133"/>
        <v>0.01+57.776i</v>
      </c>
      <c r="AB444" t="str">
        <f t="shared" si="134"/>
        <v>-0.00173082248511493i</v>
      </c>
      <c r="AC444" t="str">
        <f t="shared" si="135"/>
        <v>0.01-0.000865411242990169i</v>
      </c>
      <c r="AD444" t="str">
        <f t="shared" si="136"/>
        <v>0.00028092413244596-0.00165786422406948i</v>
      </c>
      <c r="AE444" t="str">
        <f t="shared" si="137"/>
        <v>-0.0000286946440225159-4.86754378341977E-06i</v>
      </c>
      <c r="AF444" t="str">
        <f t="shared" si="138"/>
        <v>-0.00286946440225159-0.000486754378341977i</v>
      </c>
      <c r="AG444">
        <f t="shared" si="139"/>
        <v>0.00291045628392253</v>
      </c>
      <c r="AH444">
        <f t="shared" si="140"/>
        <v>-2.973559709869</v>
      </c>
      <c r="AI444">
        <f t="shared" si="118"/>
        <v>-64.7001784784412</v>
      </c>
      <c r="AJ444">
        <f t="shared" si="119"/>
        <v>-330.326088055228</v>
      </c>
      <c r="AO444" t="str">
        <f t="shared" si="123"/>
        <v>-8.40444444444445+3.06666666666667i</v>
      </c>
      <c r="AP444" t="str">
        <f t="shared" si="120"/>
        <v>-0.105004194244741-0.0383145922944851i</v>
      </c>
      <c r="AQ444">
        <f t="shared" si="121"/>
        <v>-2.79171813192744</v>
      </c>
      <c r="AR444">
        <f t="shared" si="122"/>
        <v>-159.953666549589</v>
      </c>
    </row>
    <row r="445" spans="24:44">
      <c r="X445">
        <f t="shared" si="108"/>
        <v>930</v>
      </c>
      <c r="Y445">
        <f t="shared" si="132"/>
        <v>930000</v>
      </c>
      <c r="Z445">
        <f t="shared" si="109"/>
        <v>5840400</v>
      </c>
      <c r="AA445" t="str">
        <f t="shared" si="133"/>
        <v>0.01+58.404i</v>
      </c>
      <c r="AB445" t="str">
        <f t="shared" si="134"/>
        <v>-0.00171221149065133i</v>
      </c>
      <c r="AC445" t="str">
        <f t="shared" si="135"/>
        <v>0.01-0.000856105745753715i</v>
      </c>
      <c r="AD445" t="str">
        <f t="shared" si="136"/>
        <v>0.000275287334943405-0.00164148589636754i</v>
      </c>
      <c r="AE445" t="str">
        <f t="shared" si="137"/>
        <v>-0.000028105669931438-4.71857876614936E-06i</v>
      </c>
      <c r="AF445" t="str">
        <f t="shared" si="138"/>
        <v>-0.0028105669931438-0.000471857876614936i</v>
      </c>
      <c r="AG445">
        <f t="shared" si="139"/>
        <v>0.00284990116998343</v>
      </c>
      <c r="AH445">
        <f t="shared" si="140"/>
        <v>-2.97525678561256</v>
      </c>
      <c r="AI445">
        <f t="shared" si="118"/>
        <v>-64.8828040940944</v>
      </c>
      <c r="AJ445">
        <f t="shared" si="119"/>
        <v>-330.668424032292</v>
      </c>
      <c r="AO445" t="str">
        <f t="shared" si="123"/>
        <v>-8.61+3.1i</v>
      </c>
      <c r="AP445" t="str">
        <f t="shared" si="120"/>
        <v>-0.102815668582469-0.0370184172596579i</v>
      </c>
      <c r="AQ445">
        <f t="shared" si="121"/>
        <v>-2.79599594613169</v>
      </c>
      <c r="AR445">
        <f t="shared" si="122"/>
        <v>-160.198767249033</v>
      </c>
    </row>
    <row r="446" spans="24:44">
      <c r="X446">
        <f t="shared" si="108"/>
        <v>940</v>
      </c>
      <c r="Y446">
        <f t="shared" si="132"/>
        <v>940000</v>
      </c>
      <c r="Z446">
        <f t="shared" si="109"/>
        <v>5903200</v>
      </c>
      <c r="AA446" t="str">
        <f t="shared" si="133"/>
        <v>0.01+59.032i</v>
      </c>
      <c r="AB446" t="str">
        <f t="shared" si="134"/>
        <v>-0.00169399647479333i</v>
      </c>
      <c r="AC446" t="str">
        <f t="shared" si="135"/>
        <v>0.01-0.000846998237820165i</v>
      </c>
      <c r="AD446" t="str">
        <f t="shared" si="136"/>
        <v>0.000269814917588115-0.00162541426198319i</v>
      </c>
      <c r="AE446" t="str">
        <f t="shared" si="137"/>
        <v>-0.0000275344224582463-4.57557135468154E-06i</v>
      </c>
      <c r="AF446" t="str">
        <f>IMPRODUCT(U$1,AE446)</f>
        <v>-0.00275344224582463-0.000457557135468154i</v>
      </c>
      <c r="AG446">
        <f t="shared" si="139"/>
        <v>0.0027912009482138</v>
      </c>
      <c r="AH446">
        <f t="shared" si="140"/>
        <v>-2.97692102482223</v>
      </c>
      <c r="AI446">
        <f t="shared" si="118"/>
        <v>-65.0635780071888</v>
      </c>
      <c r="AJ446">
        <f t="shared" si="119"/>
        <v>-331.002710410423</v>
      </c>
      <c r="AO446" t="str">
        <f t="shared" si="123"/>
        <v>-8.81777777777778+3.13333333333333i</v>
      </c>
      <c r="AP446" t="str">
        <f t="shared" si="120"/>
        <v>-0.100692917953994-0.0357804975592569i</v>
      </c>
      <c r="AQ446">
        <f t="shared" si="121"/>
        <v>-2.80016610486496</v>
      </c>
      <c r="AR446">
        <f t="shared" si="122"/>
        <v>-160.437699744349</v>
      </c>
    </row>
    <row r="447" spans="24:44">
      <c r="X447">
        <f t="shared" si="108"/>
        <v>950</v>
      </c>
      <c r="Y447">
        <f t="shared" si="132"/>
        <v>950000</v>
      </c>
      <c r="Z447">
        <f t="shared" si="109"/>
        <v>5966000</v>
      </c>
      <c r="AA447" t="str">
        <f t="shared" ref="AA447:AA452" si="141">COMPLEX(Q$11,Q$3*Z447)</f>
        <v>0.01+59.66i</v>
      </c>
      <c r="AB447" t="str">
        <f t="shared" ref="AB447:AB452" si="142">COMPLEX(Q$8,-1/(Q$6*Z447))</f>
        <v>-0.0016761649329534i</v>
      </c>
      <c r="AC447" t="str">
        <f t="shared" ref="AC447:AC452" si="143">COMPLEX(Q$9,-1/(Q$7*Z447))</f>
        <v>0.01-0.000838082466895742i</v>
      </c>
      <c r="AD447" t="str">
        <f t="shared" ref="AD447:AD452" si="144">IMDIV(1,IMSUM(IMDIV(1,AB447),IMDIV(1,AC447),1/Q$5))</f>
        <v>0.000264500692052541-0.00160964119221689i</v>
      </c>
      <c r="AE447" t="str">
        <f t="shared" ref="AE447:AE452" si="145">IMDIV(AD447,IMSUM(AA447,AD447))</f>
        <v>-0.0000269802055725272-0.0000044382295398659i</v>
      </c>
      <c r="AF447" t="str">
        <f t="shared" ref="AF447:AF452" si="146">IMPRODUCT(U$1,AE447)</f>
        <v>-0.00269802055725272-0.00044382295398659i</v>
      </c>
      <c r="AG447">
        <f t="shared" ref="AG447:AG452" si="147">IMABS(AF447)</f>
        <v>0.0027342812111858</v>
      </c>
      <c r="AH447">
        <f t="shared" ref="AH447:AH452" si="148">IMARGUMENT(AF447)</f>
        <v>-2.97855333732106</v>
      </c>
      <c r="AI447">
        <f t="shared" si="118"/>
        <v>-65.2425365230076</v>
      </c>
      <c r="AJ447">
        <f t="shared" si="119"/>
        <v>-331.329234630817</v>
      </c>
      <c r="AO447" t="str">
        <f t="shared" si="123"/>
        <v>-9.02777777777778+3.16666666666667i</v>
      </c>
      <c r="AP447" t="str">
        <f t="shared" si="120"/>
        <v>-0.098633462877568-0.03459758390167i</v>
      </c>
      <c r="AQ447">
        <f t="shared" si="121"/>
        <v>-2.80423271509952</v>
      </c>
      <c r="AR447">
        <f t="shared" si="122"/>
        <v>-160.670699347714</v>
      </c>
    </row>
    <row r="448" spans="24:44">
      <c r="X448">
        <f t="shared" si="108"/>
        <v>960</v>
      </c>
      <c r="Y448">
        <f t="shared" si="132"/>
        <v>960000</v>
      </c>
      <c r="Z448">
        <f t="shared" si="109"/>
        <v>6028800</v>
      </c>
      <c r="AA448" t="str">
        <f t="shared" si="141"/>
        <v>0.01+60.288i</v>
      </c>
      <c r="AB448" t="str">
        <f t="shared" si="142"/>
        <v>-0.00165870488156847i</v>
      </c>
      <c r="AC448" t="str">
        <f t="shared" si="143"/>
        <v>0.01-0.000829352441198912i</v>
      </c>
      <c r="AD448" t="str">
        <f t="shared" si="144"/>
        <v>0.000259338751540094-0.00159415882699942i</v>
      </c>
      <c r="AE448" t="str">
        <f t="shared" si="145"/>
        <v>-0.0000264423567003283-4.30627815695009E-06i</v>
      </c>
      <c r="AF448" t="str">
        <f t="shared" si="146"/>
        <v>-0.00264423567003283-0.000430627815695009i</v>
      </c>
      <c r="AG448">
        <f t="shared" si="147"/>
        <v>0.00267907121859876</v>
      </c>
      <c r="AH448">
        <f t="shared" si="148"/>
        <v>-2.98015460105851</v>
      </c>
      <c r="AI448">
        <f t="shared" si="118"/>
        <v>-65.4197149117317</v>
      </c>
      <c r="AJ448">
        <f t="shared" si="119"/>
        <v>-331.648270384908</v>
      </c>
      <c r="AO448" t="str">
        <f t="shared" si="123"/>
        <v>-9.24+3.2i</v>
      </c>
      <c r="AP448" t="str">
        <f t="shared" si="120"/>
        <v>-0.0966349291343853-0.0334666421244624i</v>
      </c>
      <c r="AQ448">
        <f t="shared" si="121"/>
        <v>-2.80819967570253</v>
      </c>
      <c r="AR448">
        <f t="shared" si="122"/>
        <v>-160.897989447761</v>
      </c>
    </row>
    <row r="449" spans="24:44">
      <c r="X449">
        <f t="shared" si="108"/>
        <v>970</v>
      </c>
      <c r="Y449">
        <f t="shared" si="132"/>
        <v>970000</v>
      </c>
      <c r="Z449">
        <f t="shared" si="109"/>
        <v>6091600</v>
      </c>
      <c r="AA449" t="str">
        <f t="shared" si="141"/>
        <v>0.01+60.916i</v>
      </c>
      <c r="AB449" t="str">
        <f t="shared" si="142"/>
        <v>-0.00164160483124302i</v>
      </c>
      <c r="AC449" t="str">
        <f t="shared" si="143"/>
        <v>0.01-0.000820802416031913i</v>
      </c>
      <c r="AD449" t="str">
        <f t="shared" si="144"/>
        <v>0.000254323455964281-0.00157895956469535i</v>
      </c>
      <c r="AE449" t="str">
        <f t="shared" si="145"/>
        <v>-0.0000259202448322603-0.0000041794577735517i</v>
      </c>
      <c r="AF449" t="str">
        <f t="shared" si="146"/>
        <v>-0.00259202448322603-0.00041794577735517i</v>
      </c>
      <c r="AG449">
        <f t="shared" si="147"/>
        <v>0.00262550368395327</v>
      </c>
      <c r="AH449">
        <f t="shared" si="148"/>
        <v>-2.98172566341731</v>
      </c>
      <c r="AI449">
        <f t="shared" si="118"/>
        <v>-65.5951474467178</v>
      </c>
      <c r="AJ449">
        <f t="shared" si="119"/>
        <v>-331.960078433935</v>
      </c>
      <c r="AO449" t="str">
        <f t="shared" si="123"/>
        <v>-9.45444444444444+3.23333333333333i</v>
      </c>
      <c r="AP449" t="str">
        <f t="shared" si="120"/>
        <v>-0.0946950434667203-0.0323848368184459i</v>
      </c>
      <c r="AQ449">
        <f t="shared" si="121"/>
        <v>-2.81207069043347</v>
      </c>
      <c r="AR449">
        <f t="shared" si="122"/>
        <v>-161.119782254278</v>
      </c>
    </row>
    <row r="450" spans="24:44">
      <c r="X450">
        <f t="shared" si="108"/>
        <v>980</v>
      </c>
      <c r="Y450">
        <f t="shared" si="132"/>
        <v>980000</v>
      </c>
      <c r="Z450">
        <f t="shared" si="109"/>
        <v>6154400</v>
      </c>
      <c r="AA450" t="str">
        <f t="shared" si="141"/>
        <v>0.01+61.544i</v>
      </c>
      <c r="AB450" t="str">
        <f t="shared" si="142"/>
        <v>-0.00162485376153646i</v>
      </c>
      <c r="AC450" t="str">
        <f t="shared" si="143"/>
        <v>0.01-0.000812426881174444i</v>
      </c>
      <c r="AD450" t="str">
        <f t="shared" si="144"/>
        <v>0.000249449418001999-0.00156403605231771i</v>
      </c>
      <c r="AE450" t="str">
        <f t="shared" si="145"/>
        <v>-0.0000254132687541065-4.05752365994943E-06i</v>
      </c>
      <c r="AF450" t="str">
        <f t="shared" si="146"/>
        <v>-0.00254132687541065-0.000405752365994943i</v>
      </c>
      <c r="AG450">
        <f t="shared" si="147"/>
        <v>0.00257351457547746</v>
      </c>
      <c r="AH450">
        <f t="shared" si="148"/>
        <v>-2.98326734246166</v>
      </c>
      <c r="AI450">
        <f t="shared" si="118"/>
        <v>-65.7688674410467</v>
      </c>
      <c r="AJ450">
        <f t="shared" si="119"/>
        <v>-332.264907370519</v>
      </c>
      <c r="AO450" t="str">
        <f t="shared" si="123"/>
        <v>-9.67111111111111+3.26666666666667i</v>
      </c>
      <c r="AP450" t="str">
        <f t="shared" si="120"/>
        <v>-0.0928116293578197-0.0313495163501827i</v>
      </c>
      <c r="AQ450">
        <f t="shared" si="121"/>
        <v>-2.81584927998787</v>
      </c>
      <c r="AR450">
        <f t="shared" si="122"/>
        <v>-161.336279488256</v>
      </c>
    </row>
    <row r="451" spans="24:44">
      <c r="X451">
        <f>Y451/1000</f>
        <v>990</v>
      </c>
      <c r="Y451">
        <f t="shared" si="132"/>
        <v>990000</v>
      </c>
      <c r="Z451">
        <f>6.28*Y451</f>
        <v>6217200</v>
      </c>
      <c r="AA451" t="str">
        <f t="shared" si="141"/>
        <v>0.01+62.172i</v>
      </c>
      <c r="AB451" t="str">
        <f t="shared" si="142"/>
        <v>-0.00160844109727852i</v>
      </c>
      <c r="AC451" t="str">
        <f t="shared" si="143"/>
        <v>0.01-0.000804220549041369i</v>
      </c>
      <c r="AD451" t="str">
        <f t="shared" si="144"/>
        <v>0.000244711489964775-0.00154938117613828i</v>
      </c>
      <c r="AE451" t="str">
        <f t="shared" si="145"/>
        <v>-0.0000249208553910278-3.94024483496615E-06i</v>
      </c>
      <c r="AF451" t="str">
        <f t="shared" si="146"/>
        <v>-0.00249208553910278-0.000394024483496615i</v>
      </c>
      <c r="AG451">
        <f t="shared" si="147"/>
        <v>0.00252304293023325</v>
      </c>
      <c r="AH451">
        <f t="shared" si="148"/>
        <v>-2.98478042812933</v>
      </c>
      <c r="AI451">
        <f>20*LOG(AG451)+D$26+D$27</f>
        <v>-65.9409072824348</v>
      </c>
      <c r="AJ451">
        <f>DEGREES(AH451)+AR451</f>
        <v>-332.562994326921</v>
      </c>
      <c r="AO451" t="str">
        <f t="shared" si="123"/>
        <v>-9.89+3.3i</v>
      </c>
      <c r="AP451" t="str">
        <f>IMDIV(1,AO451)</f>
        <v>-0.0909826029119953-0.0303581991516263i</v>
      </c>
      <c r="AQ451">
        <f>IMARGUMENT(AP451)</f>
        <v>-2.81953879316666</v>
      </c>
      <c r="AR451">
        <f>DEGREES(AQ451)</f>
        <v>-161.547673021859</v>
      </c>
    </row>
    <row r="452" spans="24:44">
      <c r="X452">
        <f>Y452/1000</f>
        <v>1000</v>
      </c>
      <c r="Y452">
        <f t="shared" si="132"/>
        <v>1000000</v>
      </c>
      <c r="Z452">
        <f>6.28*Y452</f>
        <v>6280000</v>
      </c>
      <c r="AA452" t="str">
        <f t="shared" si="141"/>
        <v>0.01+62.8i</v>
      </c>
      <c r="AB452" t="str">
        <f t="shared" si="142"/>
        <v>-0.00159235668630573i</v>
      </c>
      <c r="AC452" t="str">
        <f t="shared" si="143"/>
        <v>0.01-0.000796178343550955i</v>
      </c>
      <c r="AD452" t="str">
        <f t="shared" si="144"/>
        <v>0.00024010475143558-0.00153498805267833i</v>
      </c>
      <c r="AE452" t="str">
        <f t="shared" si="145"/>
        <v>-0.0000244424582571693-3.82740318131644E-06i</v>
      </c>
      <c r="AF452" t="str">
        <f t="shared" si="146"/>
        <v>-0.00244424582571693-0.000382740318131644i</v>
      </c>
      <c r="AG452">
        <f t="shared" si="147"/>
        <v>0.00247403068041974</v>
      </c>
      <c r="AH452">
        <f t="shared" si="148"/>
        <v>-2.98626568337033</v>
      </c>
      <c r="AI452">
        <f>20*LOG(AG452)+D$26+D$27</f>
        <v>-66.111298466595</v>
      </c>
      <c r="AJ452">
        <f>DEGREES(AH452)+AR452</f>
        <v>-332.854565634292</v>
      </c>
      <c r="AO452" t="str">
        <f t="shared" si="123"/>
        <v>-10.1111111111111+3.33333333333333i</v>
      </c>
      <c r="AP452" t="str">
        <f>IMDIV(1,AO452)</f>
        <v>-0.0892059688487094-0.0294085611589152i</v>
      </c>
      <c r="AQ452">
        <f>IMARGUMENT(AP452)</f>
        <v>-2.82314241724364</v>
      </c>
      <c r="AR452">
        <f>DEGREES(AQ452)</f>
        <v>-161.754145472422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2"/>
  <sheetViews>
    <sheetView topLeftCell="J1" workbookViewId="0">
      <selection activeCell="N9" sqref="N9"/>
    </sheetView>
  </sheetViews>
  <sheetFormatPr defaultColWidth="9" defaultRowHeight="13.5"/>
  <cols>
    <col min="2" max="2" width="21.1083333333333" customWidth="1"/>
    <col min="3" max="3" width="20.6666666666667" customWidth="1"/>
    <col min="4" max="4" width="18.6666666666667" customWidth="1"/>
    <col min="5" max="5" width="15.3333333333333" customWidth="1"/>
    <col min="6" max="6" width="18.8833333333333" customWidth="1"/>
    <col min="7" max="7" width="12.6666666666667" customWidth="1"/>
    <col min="10" max="10" width="13" customWidth="1"/>
    <col min="11" max="11" width="13.3333333333333" customWidth="1"/>
    <col min="12" max="12" width="12" customWidth="1"/>
    <col min="17" max="17" width="16.1083333333333" customWidth="1"/>
    <col min="18" max="18" width="14.1083333333333" customWidth="1"/>
    <col min="19" max="19" width="14.5583333333333" customWidth="1"/>
    <col min="20" max="20" width="18.8833333333333" customWidth="1"/>
    <col min="21" max="21" width="13.775" customWidth="1"/>
    <col min="22" max="22" width="15.4416666666667" customWidth="1"/>
  </cols>
  <sheetData>
    <row r="1" spans="1:22">
      <c r="A1" t="str">
        <f>'v mode buck small signal'!X1</f>
        <v>Khz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J1" t="s">
        <v>144</v>
      </c>
      <c r="Q1" t="s">
        <v>145</v>
      </c>
      <c r="R1" t="s">
        <v>146</v>
      </c>
      <c r="S1" t="s">
        <v>147</v>
      </c>
      <c r="T1" t="s">
        <v>148</v>
      </c>
      <c r="U1" t="s">
        <v>149</v>
      </c>
      <c r="V1" t="s">
        <v>150</v>
      </c>
    </row>
    <row r="2" spans="1:22">
      <c r="A2">
        <f>'v mode buck small signal'!X2</f>
        <v>0.01</v>
      </c>
      <c r="B2">
        <f>'v mode buck small signal'!AI2</f>
        <v>26.0120206185162</v>
      </c>
      <c r="C2">
        <f>'v mode buck small signal'!AJ2</f>
        <v>-0.0162884068319685</v>
      </c>
      <c r="D2">
        <f>AMP!$AA2</f>
        <v>39.3968386991654</v>
      </c>
      <c r="E2">
        <f>AMP!$AB2</f>
        <v>90.4778683122204</v>
      </c>
      <c r="F2">
        <f>B2+D2</f>
        <v>65.4088593176815</v>
      </c>
      <c r="G2">
        <f>C2+E2</f>
        <v>90.4615799053884</v>
      </c>
      <c r="H2">
        <v>0</v>
      </c>
      <c r="J2">
        <f>ABS(F2)</f>
        <v>65.4088593176815</v>
      </c>
      <c r="K2" t="s">
        <v>151</v>
      </c>
      <c r="L2">
        <f>MIN(J2:J452)</f>
        <v>0.0917954738177045</v>
      </c>
      <c r="N2" t="s">
        <v>152</v>
      </c>
      <c r="O2" t="b">
        <v>0</v>
      </c>
      <c r="Q2">
        <f>B2*O$2</f>
        <v>0</v>
      </c>
      <c r="R2">
        <f>C2*O$2</f>
        <v>0</v>
      </c>
      <c r="S2">
        <f>D2*O$3</f>
        <v>0</v>
      </c>
      <c r="T2">
        <f>E2*O$3</f>
        <v>0</v>
      </c>
      <c r="U2">
        <f>F2*O$4</f>
        <v>65.4088593176815</v>
      </c>
      <c r="V2">
        <f>G2*O$4</f>
        <v>90.4615799053884</v>
      </c>
    </row>
    <row r="3" spans="1:22">
      <c r="A3">
        <f>'v mode buck small signal'!X3</f>
        <v>0.011</v>
      </c>
      <c r="B3">
        <f>'v mode buck small signal'!AI3</f>
        <v>26.0120420921803</v>
      </c>
      <c r="C3">
        <f>'v mode buck small signal'!AJ3</f>
        <v>-0.0179172997254858</v>
      </c>
      <c r="D3">
        <f>AMP!$AA3</f>
        <v>38.5690255549141</v>
      </c>
      <c r="E3">
        <f>AMP!$AB3</f>
        <v>90.5256540006965</v>
      </c>
      <c r="F3">
        <f t="shared" ref="F3:F66" si="0">B3+D3</f>
        <v>64.5810676470944</v>
      </c>
      <c r="G3">
        <f t="shared" ref="G3:G66" si="1">C3+E3</f>
        <v>90.507736700971</v>
      </c>
      <c r="H3">
        <v>0</v>
      </c>
      <c r="J3">
        <f t="shared" ref="J3:J66" si="2">ABS(F3)</f>
        <v>64.5810676470944</v>
      </c>
      <c r="K3" t="s">
        <v>153</v>
      </c>
      <c r="L3">
        <f>MATCH(L2,J2:J452,0)+1</f>
        <v>285</v>
      </c>
      <c r="N3" t="s">
        <v>154</v>
      </c>
      <c r="O3" t="b">
        <v>0</v>
      </c>
      <c r="Q3">
        <f t="shared" ref="Q3:Q66" si="3">B3*O$2</f>
        <v>0</v>
      </c>
      <c r="R3">
        <f t="shared" ref="R3:R66" si="4">C3*O$2</f>
        <v>0</v>
      </c>
      <c r="S3">
        <f t="shared" ref="S3:S66" si="5">D3*O$3</f>
        <v>0</v>
      </c>
      <c r="T3">
        <f t="shared" ref="T3:T66" si="6">E3*O$3</f>
        <v>0</v>
      </c>
      <c r="U3">
        <f t="shared" ref="U3:U66" si="7">F3*O$4</f>
        <v>64.5810676470944</v>
      </c>
      <c r="V3">
        <f t="shared" ref="V3:V66" si="8">G3*O$4</f>
        <v>90.507736700971</v>
      </c>
    </row>
    <row r="4" spans="1:22">
      <c r="A4">
        <f>'v mode buck small signal'!X4</f>
        <v>0.012</v>
      </c>
      <c r="B4">
        <f>'v mode buck small signal'!AI4</f>
        <v>26.0120656110155</v>
      </c>
      <c r="C4">
        <f>'v mode buck small signal'!AJ4</f>
        <v>-0.0195462075365585</v>
      </c>
      <c r="D4">
        <f>AMP!$AA4</f>
        <v>37.8132987584456</v>
      </c>
      <c r="E4">
        <f>AMP!$AB4</f>
        <v>90.5734393626873</v>
      </c>
      <c r="F4">
        <f t="shared" si="0"/>
        <v>63.8253643694612</v>
      </c>
      <c r="G4">
        <f t="shared" si="1"/>
        <v>90.5538931551508</v>
      </c>
      <c r="H4">
        <v>0</v>
      </c>
      <c r="J4">
        <f t="shared" si="2"/>
        <v>63.8253643694612</v>
      </c>
      <c r="K4" t="s">
        <v>155</v>
      </c>
      <c r="L4">
        <f ca="1">INDIRECT("A"&amp;L3)</f>
        <v>23</v>
      </c>
      <c r="N4" t="s">
        <v>156</v>
      </c>
      <c r="O4" t="b">
        <v>1</v>
      </c>
      <c r="Q4">
        <f t="shared" si="3"/>
        <v>0</v>
      </c>
      <c r="R4">
        <f t="shared" si="4"/>
        <v>0</v>
      </c>
      <c r="S4">
        <f t="shared" si="5"/>
        <v>0</v>
      </c>
      <c r="T4">
        <f t="shared" si="6"/>
        <v>0</v>
      </c>
      <c r="U4">
        <f t="shared" si="7"/>
        <v>63.8253643694612</v>
      </c>
      <c r="V4">
        <f t="shared" si="8"/>
        <v>90.5538931551508</v>
      </c>
    </row>
    <row r="5" spans="1:22">
      <c r="A5">
        <f>'v mode buck small signal'!X5</f>
        <v>0.013</v>
      </c>
      <c r="B5">
        <f>'v mode buck small signal'!AI5</f>
        <v>26.0120911750383</v>
      </c>
      <c r="C5">
        <f>'v mode buck small signal'!AJ5</f>
        <v>-0.0211751316214749</v>
      </c>
      <c r="D5">
        <f>AMP!$AA5</f>
        <v>37.1181049168924</v>
      </c>
      <c r="E5">
        <f>AMP!$AB5</f>
        <v>90.6212243685188</v>
      </c>
      <c r="F5">
        <f t="shared" si="0"/>
        <v>63.1301960919307</v>
      </c>
      <c r="G5">
        <f t="shared" si="1"/>
        <v>90.6000492368973</v>
      </c>
      <c r="H5">
        <v>0</v>
      </c>
      <c r="J5">
        <f t="shared" si="2"/>
        <v>63.1301960919307</v>
      </c>
      <c r="L5">
        <f ca="1">L4</f>
        <v>23</v>
      </c>
      <c r="Q5">
        <f t="shared" si="3"/>
        <v>0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63.1301960919307</v>
      </c>
      <c r="V5">
        <f t="shared" si="8"/>
        <v>90.6000492368973</v>
      </c>
    </row>
    <row r="6" spans="1:22">
      <c r="A6">
        <f>'v mode buck small signal'!X6</f>
        <v>0.014</v>
      </c>
      <c r="B6">
        <f>'v mode buck small signal'!AI6</f>
        <v>26.0121187842666</v>
      </c>
      <c r="C6">
        <f>'v mode buck small signal'!AJ6</f>
        <v>-0.0228040733365656</v>
      </c>
      <c r="D6">
        <f>AMP!$AA6</f>
        <v>36.4744633953039</v>
      </c>
      <c r="E6">
        <f>AMP!$AB6</f>
        <v>90.6690089885181</v>
      </c>
      <c r="F6">
        <f t="shared" si="0"/>
        <v>62.4865821795705</v>
      </c>
      <c r="G6">
        <f t="shared" si="1"/>
        <v>90.6462049151816</v>
      </c>
      <c r="H6">
        <v>0</v>
      </c>
      <c r="J6">
        <f t="shared" si="2"/>
        <v>62.4865821795705</v>
      </c>
      <c r="K6" t="s">
        <v>157</v>
      </c>
      <c r="L6">
        <v>-80</v>
      </c>
      <c r="Q6">
        <f t="shared" si="3"/>
        <v>0</v>
      </c>
      <c r="R6">
        <f t="shared" si="4"/>
        <v>0</v>
      </c>
      <c r="S6">
        <f t="shared" si="5"/>
        <v>0</v>
      </c>
      <c r="T6">
        <f t="shared" si="6"/>
        <v>0</v>
      </c>
      <c r="U6">
        <f t="shared" si="7"/>
        <v>62.4865821795705</v>
      </c>
      <c r="V6">
        <f t="shared" si="8"/>
        <v>90.6462049151816</v>
      </c>
    </row>
    <row r="7" spans="1:22">
      <c r="A7">
        <f>'v mode buck small signal'!X7</f>
        <v>0.015</v>
      </c>
      <c r="B7">
        <f>'v mode buck small signal'!AI7</f>
        <v>26.0121484387195</v>
      </c>
      <c r="C7">
        <f>'v mode buck small signal'!AJ7</f>
        <v>-0.0244330340381864</v>
      </c>
      <c r="D7">
        <f>AMP!$AA7</f>
        <v>35.8752549356919</v>
      </c>
      <c r="E7">
        <f>AMP!$AB7</f>
        <v>90.7167931930145</v>
      </c>
      <c r="F7">
        <f t="shared" si="0"/>
        <v>61.8874033744114</v>
      </c>
      <c r="G7">
        <f t="shared" si="1"/>
        <v>90.6923601589763</v>
      </c>
      <c r="H7">
        <v>0</v>
      </c>
      <c r="J7">
        <f t="shared" si="2"/>
        <v>61.8874033744114</v>
      </c>
      <c r="K7" t="s">
        <v>158</v>
      </c>
      <c r="L7">
        <v>80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  <c r="U7">
        <f t="shared" si="7"/>
        <v>61.8874033744114</v>
      </c>
      <c r="V7">
        <f t="shared" si="8"/>
        <v>90.6923601589763</v>
      </c>
    </row>
    <row r="8" spans="1:22">
      <c r="A8">
        <f>'v mode buck small signal'!X8</f>
        <v>0.016</v>
      </c>
      <c r="B8">
        <f>'v mode buck small signal'!AI8</f>
        <v>26.0121801384179</v>
      </c>
      <c r="C8">
        <f>'v mode buck small signal'!AJ8</f>
        <v>-0.0260620150827653</v>
      </c>
      <c r="D8">
        <f>AMP!$AA8</f>
        <v>35.3147403336019</v>
      </c>
      <c r="E8">
        <f>AMP!$AB8</f>
        <v>90.764576952339</v>
      </c>
      <c r="F8">
        <f t="shared" si="0"/>
        <v>61.3269204720198</v>
      </c>
      <c r="G8">
        <f t="shared" si="1"/>
        <v>90.7385149372562</v>
      </c>
      <c r="H8">
        <v>0</v>
      </c>
      <c r="J8">
        <f t="shared" si="2"/>
        <v>61.3269204720198</v>
      </c>
      <c r="K8" t="s">
        <v>159</v>
      </c>
      <c r="L8">
        <f ca="1">INDIRECT("G"&amp;L3)</f>
        <v>57.763038998593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61.3269204720198</v>
      </c>
      <c r="V8">
        <f t="shared" si="8"/>
        <v>90.7385149372562</v>
      </c>
    </row>
    <row r="9" spans="1:22">
      <c r="A9">
        <f>'v mode buck small signal'!X9</f>
        <v>0.017</v>
      </c>
      <c r="B9">
        <f>'v mode buck small signal'!AI9</f>
        <v>26.0122138833839</v>
      </c>
      <c r="C9">
        <f>'v mode buck small signal'!AJ9</f>
        <v>-0.0276910178267495</v>
      </c>
      <c r="D9">
        <f>AMP!$AA9</f>
        <v>34.78822529092</v>
      </c>
      <c r="E9">
        <f>AMP!$AB9</f>
        <v>90.8123602368245</v>
      </c>
      <c r="F9">
        <f t="shared" si="0"/>
        <v>60.800439174304</v>
      </c>
      <c r="G9">
        <f t="shared" si="1"/>
        <v>90.7846692189978</v>
      </c>
      <c r="H9">
        <v>0</v>
      </c>
      <c r="J9">
        <f t="shared" si="2"/>
        <v>60.800439174304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60.800439174304</v>
      </c>
      <c r="V9">
        <f t="shared" si="8"/>
        <v>90.7846692189978</v>
      </c>
    </row>
    <row r="10" spans="1:22">
      <c r="A10">
        <f>'v mode buck small signal'!X10</f>
        <v>0.018</v>
      </c>
      <c r="B10">
        <f>'v mode buck small signal'!AI10</f>
        <v>26.0122496736411</v>
      </c>
      <c r="C10">
        <f>'v mode buck small signal'!AJ10</f>
        <v>-0.0293200436266621</v>
      </c>
      <c r="D10">
        <f>AMP!$AA10</f>
        <v>34.2918212098988</v>
      </c>
      <c r="E10">
        <f>AMP!$AB10</f>
        <v>90.8601430168063</v>
      </c>
      <c r="F10">
        <f t="shared" si="0"/>
        <v>60.3040708835399</v>
      </c>
      <c r="G10">
        <f t="shared" si="1"/>
        <v>90.8308229731797</v>
      </c>
      <c r="H10">
        <v>0</v>
      </c>
      <c r="J10">
        <f t="shared" si="2"/>
        <v>60.3040708835399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  <c r="U10">
        <f t="shared" si="7"/>
        <v>60.3040708835399</v>
      </c>
      <c r="V10">
        <f t="shared" si="8"/>
        <v>90.8308229731797</v>
      </c>
    </row>
    <row r="11" spans="1:22">
      <c r="A11">
        <f>'v mode buck small signal'!X11</f>
        <v>0.019</v>
      </c>
      <c r="B11">
        <f>'v mode buck small signal'!AI11</f>
        <v>26.0122875092145</v>
      </c>
      <c r="C11">
        <f>'v mode buck small signal'!AJ11</f>
        <v>-0.0309490938390542</v>
      </c>
      <c r="D11">
        <f>AMP!$AA11</f>
        <v>33.8222707479581</v>
      </c>
      <c r="E11">
        <f>AMP!$AB11</f>
        <v>90.9079252626219</v>
      </c>
      <c r="F11">
        <f t="shared" si="0"/>
        <v>59.8345582571725</v>
      </c>
      <c r="G11">
        <f t="shared" si="1"/>
        <v>90.8769761687829</v>
      </c>
      <c r="H11">
        <v>0</v>
      </c>
      <c r="J11">
        <f t="shared" si="2"/>
        <v>59.8345582571725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59.8345582571725</v>
      </c>
      <c r="V11">
        <f t="shared" si="8"/>
        <v>90.8769761687829</v>
      </c>
    </row>
    <row r="12" spans="1:22">
      <c r="A12">
        <f>'v mode buck small signal'!X12</f>
        <v>0.02</v>
      </c>
      <c r="B12">
        <f>'v mode buck small signal'!AI12</f>
        <v>26.0123273901304</v>
      </c>
      <c r="C12">
        <f>'v mode buck small signal'!AJ12</f>
        <v>-0.0325781698205559</v>
      </c>
      <c r="D12">
        <f>AMP!$AA12</f>
        <v>33.3768181702025</v>
      </c>
      <c r="E12">
        <f>AMP!$AB12</f>
        <v>90.9557069446113</v>
      </c>
      <c r="F12">
        <f t="shared" si="0"/>
        <v>59.389145560333</v>
      </c>
      <c r="G12">
        <f t="shared" si="1"/>
        <v>90.9231287747907</v>
      </c>
      <c r="H12">
        <v>0</v>
      </c>
      <c r="J12">
        <f t="shared" si="2"/>
        <v>59.389145560333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59.389145560333</v>
      </c>
      <c r="V12">
        <f t="shared" si="8"/>
        <v>90.9231287747907</v>
      </c>
    </row>
    <row r="13" spans="1:22">
      <c r="A13">
        <f>'v mode buck small signal'!X13</f>
        <v>0.021</v>
      </c>
      <c r="B13">
        <f>'v mode buck small signal'!AI13</f>
        <v>26.0123693164169</v>
      </c>
      <c r="C13">
        <f>'v mode buck small signal'!AJ13</f>
        <v>-0.0342072729278569</v>
      </c>
      <c r="D13">
        <f>AMP!$AA13</f>
        <v>32.9531113665287</v>
      </c>
      <c r="E13">
        <f>AMP!$AB13</f>
        <v>91.0034880331167</v>
      </c>
      <c r="F13">
        <f t="shared" si="0"/>
        <v>58.9654806829456</v>
      </c>
      <c r="G13">
        <f t="shared" si="1"/>
        <v>90.9692807601889</v>
      </c>
      <c r="H13">
        <v>0</v>
      </c>
      <c r="J13">
        <f t="shared" si="2"/>
        <v>58.9654806829456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58.9654806829456</v>
      </c>
      <c r="V13">
        <f t="shared" si="8"/>
        <v>90.9692807601889</v>
      </c>
    </row>
    <row r="14" spans="1:22">
      <c r="A14">
        <f>'v mode buck small signal'!X14</f>
        <v>0.022</v>
      </c>
      <c r="B14">
        <f>'v mode buck small signal'!AI14</f>
        <v>26.0124132881032</v>
      </c>
      <c r="C14">
        <f>'v mode buck small signal'!AJ14</f>
        <v>-0.0358364045176996</v>
      </c>
      <c r="D14">
        <f>AMP!$AA14</f>
        <v>32.5491266835762</v>
      </c>
      <c r="E14">
        <f>AMP!$AB14</f>
        <v>91.0512684984836</v>
      </c>
      <c r="F14">
        <f t="shared" si="0"/>
        <v>58.5615399716794</v>
      </c>
      <c r="G14">
        <f t="shared" si="1"/>
        <v>91.0154320939659</v>
      </c>
      <c r="H14">
        <v>0</v>
      </c>
      <c r="J14">
        <f t="shared" si="2"/>
        <v>58.5615399716794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58.5615399716794</v>
      </c>
      <c r="V14">
        <f t="shared" si="8"/>
        <v>91.0154320939659</v>
      </c>
    </row>
    <row r="15" spans="1:22">
      <c r="A15">
        <f>'v mode buck small signal'!X15</f>
        <v>0.023</v>
      </c>
      <c r="B15">
        <f>'v mode buck small signal'!AI15</f>
        <v>26.01245930522</v>
      </c>
      <c r="C15">
        <f>'v mode buck small signal'!AJ15</f>
        <v>-0.0374655659468831</v>
      </c>
      <c r="D15">
        <f>AMP!$AA15</f>
        <v>32.1631104793933</v>
      </c>
      <c r="E15">
        <f>AMP!$AB15</f>
        <v>91.0990483110599</v>
      </c>
      <c r="F15">
        <f t="shared" si="0"/>
        <v>58.1755697846133</v>
      </c>
      <c r="G15">
        <f t="shared" si="1"/>
        <v>91.061582745113</v>
      </c>
      <c r="H15">
        <v>0</v>
      </c>
      <c r="J15">
        <f t="shared" si="2"/>
        <v>58.1755697846133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58.1755697846133</v>
      </c>
      <c r="V15">
        <f t="shared" si="8"/>
        <v>91.061582745113</v>
      </c>
    </row>
    <row r="16" spans="1:22">
      <c r="A16">
        <f>'v mode buck small signal'!X16</f>
        <v>0.024</v>
      </c>
      <c r="B16">
        <f>'v mode buck small signal'!AI16</f>
        <v>26.0125073677996</v>
      </c>
      <c r="C16">
        <f>'v mode buck small signal'!AJ16</f>
        <v>-0.0390947585723095</v>
      </c>
      <c r="D16">
        <f>AMP!$AA16</f>
        <v>31.793533125964</v>
      </c>
      <c r="E16">
        <f>AMP!$AB16</f>
        <v>91.1468274411965</v>
      </c>
      <c r="F16">
        <f t="shared" si="0"/>
        <v>57.8060404937635</v>
      </c>
      <c r="G16">
        <f t="shared" si="1"/>
        <v>91.1077326826242</v>
      </c>
      <c r="H16">
        <v>0</v>
      </c>
      <c r="J16">
        <f t="shared" si="2"/>
        <v>57.8060404937635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57.8060404937635</v>
      </c>
      <c r="V16">
        <f t="shared" si="8"/>
        <v>91.1077326826242</v>
      </c>
    </row>
    <row r="17" spans="1:22">
      <c r="A17">
        <f>'v mode buck small signal'!X17</f>
        <v>0.025</v>
      </c>
      <c r="B17">
        <f>'v mode buck small signal'!AI17</f>
        <v>26.0125574758753</v>
      </c>
      <c r="C17">
        <f>'v mode buck small signal'!AJ17</f>
        <v>-0.0407239837509303</v>
      </c>
      <c r="D17">
        <f>AMP!$AA17</f>
        <v>31.439052407739</v>
      </c>
      <c r="E17">
        <f>AMP!$AB17</f>
        <v>91.1946058592477</v>
      </c>
      <c r="F17">
        <f t="shared" si="0"/>
        <v>57.4516098836143</v>
      </c>
      <c r="G17">
        <f t="shared" si="1"/>
        <v>91.1538818754968</v>
      </c>
      <c r="H17">
        <v>0</v>
      </c>
      <c r="J17">
        <f t="shared" si="2"/>
        <v>57.4516098836143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  <c r="U17">
        <f t="shared" si="7"/>
        <v>57.4516098836143</v>
      </c>
      <c r="V17">
        <f t="shared" si="8"/>
        <v>91.1538818754968</v>
      </c>
    </row>
    <row r="18" spans="1:22">
      <c r="A18">
        <f>'v mode buck small signal'!X18</f>
        <v>0.026</v>
      </c>
      <c r="B18">
        <f>'v mode buck small signal'!AI18</f>
        <v>26.0126096294824</v>
      </c>
      <c r="C18">
        <f>'v mode buck small signal'!AJ18</f>
        <v>-0.0423532428397798</v>
      </c>
      <c r="D18">
        <f>AMP!$AA18</f>
        <v>31.0984841030781</v>
      </c>
      <c r="E18">
        <f>AMP!$AB18</f>
        <v>91.2423835355707</v>
      </c>
      <c r="F18">
        <f t="shared" si="0"/>
        <v>57.1110937325605</v>
      </c>
      <c r="G18">
        <f t="shared" si="1"/>
        <v>91.2000302927309</v>
      </c>
      <c r="H18">
        <v>0</v>
      </c>
      <c r="J18">
        <f t="shared" si="2"/>
        <v>57.1110937325605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57.1110937325605</v>
      </c>
      <c r="V18">
        <f t="shared" si="8"/>
        <v>91.2000302927309</v>
      </c>
    </row>
    <row r="19" spans="1:22">
      <c r="A19">
        <f>'v mode buck small signal'!X19</f>
        <v>0.027</v>
      </c>
      <c r="B19">
        <f>'v mode buck small signal'!AI19</f>
        <v>26.0126638286573</v>
      </c>
      <c r="C19">
        <f>'v mode buck small signal'!AJ19</f>
        <v>-0.0439825371959656</v>
      </c>
      <c r="D19">
        <f>AMP!$AA19</f>
        <v>30.7707781207504</v>
      </c>
      <c r="E19">
        <f>AMP!$AB19</f>
        <v>91.2901604405262</v>
      </c>
      <c r="F19">
        <f t="shared" si="0"/>
        <v>56.7834419494077</v>
      </c>
      <c r="G19">
        <f t="shared" si="1"/>
        <v>91.2461779033302</v>
      </c>
      <c r="H19">
        <v>0</v>
      </c>
      <c r="J19">
        <f t="shared" si="2"/>
        <v>56.7834419494077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56.7834419494077</v>
      </c>
      <c r="V19">
        <f t="shared" si="8"/>
        <v>91.2461779033302</v>
      </c>
    </row>
    <row r="20" spans="1:22">
      <c r="A20">
        <f>'v mode buck small signal'!X20</f>
        <v>0.028</v>
      </c>
      <c r="B20">
        <f>'v mode buck small signal'!AI20</f>
        <v>26.0127200734378</v>
      </c>
      <c r="C20">
        <f>'v mode buck small signal'!AJ20</f>
        <v>-0.0456118681766952</v>
      </c>
      <c r="D20">
        <f>AMP!$AA20</f>
        <v>30.4549989784245</v>
      </c>
      <c r="E20">
        <f>AMP!$AB20</f>
        <v>91.3379365444784</v>
      </c>
      <c r="F20">
        <f t="shared" si="0"/>
        <v>56.4677190518623</v>
      </c>
      <c r="G20">
        <f t="shared" si="1"/>
        <v>91.2923246763017</v>
      </c>
      <c r="H20">
        <v>0</v>
      </c>
      <c r="J20">
        <f t="shared" si="2"/>
        <v>56.4677190518623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56.4677190518623</v>
      </c>
      <c r="V20">
        <f t="shared" si="8"/>
        <v>91.2923246763017</v>
      </c>
    </row>
    <row r="21" spans="1:22">
      <c r="A21">
        <f>'v mode buck small signal'!X21</f>
        <v>0.029</v>
      </c>
      <c r="B21">
        <f>'v mode buck small signal'!AI21</f>
        <v>26.0127783638632</v>
      </c>
      <c r="C21">
        <f>'v mode buck small signal'!AJ21</f>
        <v>-0.0472412371392352</v>
      </c>
      <c r="D21">
        <f>AMP!$AA21</f>
        <v>30.1503097083051</v>
      </c>
      <c r="E21">
        <f>AMP!$AB21</f>
        <v>91.3857118177953</v>
      </c>
      <c r="F21">
        <f t="shared" si="0"/>
        <v>56.1630880721683</v>
      </c>
      <c r="G21">
        <f t="shared" si="1"/>
        <v>91.338470580656</v>
      </c>
      <c r="H21">
        <v>0</v>
      </c>
      <c r="J21">
        <f t="shared" si="2"/>
        <v>56.1630880721683</v>
      </c>
      <c r="Q21">
        <f t="shared" si="3"/>
        <v>0</v>
      </c>
      <c r="R21">
        <f t="shared" si="4"/>
        <v>0</v>
      </c>
      <c r="S21">
        <f t="shared" si="5"/>
        <v>0</v>
      </c>
      <c r="T21">
        <f t="shared" si="6"/>
        <v>0</v>
      </c>
      <c r="U21">
        <f t="shared" si="7"/>
        <v>56.1630880721683</v>
      </c>
      <c r="V21">
        <f t="shared" si="8"/>
        <v>91.338470580656</v>
      </c>
    </row>
    <row r="22" spans="1:22">
      <c r="A22">
        <f>'v mode buck small signal'!X22</f>
        <v>0.03</v>
      </c>
      <c r="B22">
        <f>'v mode buck small signal'!AI22</f>
        <v>26.0128386999743</v>
      </c>
      <c r="C22">
        <f>'v mode buck small signal'!AJ22</f>
        <v>-0.048870645440974</v>
      </c>
      <c r="D22">
        <f>AMP!$AA22</f>
        <v>29.8559584923483</v>
      </c>
      <c r="E22">
        <f>AMP!$AB22</f>
        <v>91.4334862308484</v>
      </c>
      <c r="F22">
        <f t="shared" si="0"/>
        <v>55.8687971923226</v>
      </c>
      <c r="G22">
        <f t="shared" si="1"/>
        <v>91.3846155854074</v>
      </c>
      <c r="H22">
        <v>0</v>
      </c>
      <c r="J22">
        <f t="shared" si="2"/>
        <v>55.8687971923226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  <c r="U22">
        <f t="shared" si="7"/>
        <v>55.8687971923226</v>
      </c>
      <c r="V22">
        <f t="shared" si="8"/>
        <v>91.3846155854074</v>
      </c>
    </row>
    <row r="23" spans="1:22">
      <c r="A23">
        <f>'v mode buck small signal'!X23</f>
        <v>0.031</v>
      </c>
      <c r="B23">
        <f>'v mode buck small signal'!AI23</f>
        <v>26.0129010818132</v>
      </c>
      <c r="C23">
        <f>'v mode buck small signal'!AJ23</f>
        <v>-0.0505000944393683</v>
      </c>
      <c r="D23">
        <f>AMP!$AA23</f>
        <v>29.5712674897128</v>
      </c>
      <c r="E23">
        <f>AMP!$AB23</f>
        <v>91.4812597540133</v>
      </c>
      <c r="F23">
        <f t="shared" si="0"/>
        <v>55.584168571526</v>
      </c>
      <c r="G23">
        <f t="shared" si="1"/>
        <v>91.4307596595739</v>
      </c>
      <c r="H23">
        <v>0</v>
      </c>
      <c r="J23">
        <f t="shared" si="2"/>
        <v>55.584168571526</v>
      </c>
      <c r="Q23">
        <f t="shared" si="3"/>
        <v>0</v>
      </c>
      <c r="R23">
        <f t="shared" si="4"/>
        <v>0</v>
      </c>
      <c r="S23">
        <f t="shared" si="5"/>
        <v>0</v>
      </c>
      <c r="T23">
        <f t="shared" si="6"/>
        <v>0</v>
      </c>
      <c r="U23">
        <f t="shared" si="7"/>
        <v>55.584168571526</v>
      </c>
      <c r="V23">
        <f t="shared" si="8"/>
        <v>91.4307596595739</v>
      </c>
    </row>
    <row r="24" spans="1:22">
      <c r="A24">
        <f>'v mode buck small signal'!X24</f>
        <v>0.032</v>
      </c>
      <c r="B24">
        <f>'v mode buck small signal'!AI24</f>
        <v>26.0129655094236</v>
      </c>
      <c r="C24">
        <f>'v mode buck small signal'!AJ24</f>
        <v>-0.0521295854919702</v>
      </c>
      <c r="D24">
        <f>AMP!$AA24</f>
        <v>29.295623438605</v>
      </c>
      <c r="E24">
        <f>AMP!$AB24</f>
        <v>91.5290323576695</v>
      </c>
      <c r="F24">
        <f t="shared" si="0"/>
        <v>55.3085889480286</v>
      </c>
      <c r="G24">
        <f t="shared" si="1"/>
        <v>91.4769027721776</v>
      </c>
      <c r="H24">
        <v>0</v>
      </c>
      <c r="J24">
        <f t="shared" si="2"/>
        <v>55.3085889480286</v>
      </c>
      <c r="Q24">
        <f t="shared" si="3"/>
        <v>0</v>
      </c>
      <c r="R24">
        <f t="shared" si="4"/>
        <v>0</v>
      </c>
      <c r="S24">
        <f t="shared" si="5"/>
        <v>0</v>
      </c>
      <c r="T24">
        <f t="shared" si="6"/>
        <v>0</v>
      </c>
      <c r="U24">
        <f t="shared" si="7"/>
        <v>55.3085889480286</v>
      </c>
      <c r="V24">
        <f t="shared" si="8"/>
        <v>91.4769027721776</v>
      </c>
    </row>
    <row r="25" spans="1:22">
      <c r="A25">
        <f>'v mode buck small signal'!X25</f>
        <v>0.033</v>
      </c>
      <c r="B25">
        <f>'v mode buck small signal'!AI25</f>
        <v>26.0130319828505</v>
      </c>
      <c r="C25">
        <f>'v mode buck small signal'!AJ25</f>
        <v>-0.0537591199564505</v>
      </c>
      <c r="D25">
        <f>AMP!$AA25</f>
        <v>29.0284697047392</v>
      </c>
      <c r="E25">
        <f>AMP!$AB25</f>
        <v>91.576804012201</v>
      </c>
      <c r="F25">
        <f t="shared" si="0"/>
        <v>55.0415016875897</v>
      </c>
      <c r="G25">
        <f t="shared" si="1"/>
        <v>91.5230448922445</v>
      </c>
      <c r="H25">
        <v>0</v>
      </c>
      <c r="J25">
        <f t="shared" si="2"/>
        <v>55.0415016875897</v>
      </c>
      <c r="Q25">
        <f t="shared" si="3"/>
        <v>0</v>
      </c>
      <c r="R25">
        <f t="shared" si="4"/>
        <v>0</v>
      </c>
      <c r="S25">
        <f t="shared" si="5"/>
        <v>0</v>
      </c>
      <c r="T25">
        <f t="shared" si="6"/>
        <v>0</v>
      </c>
      <c r="U25">
        <f t="shared" si="7"/>
        <v>55.0415016875897</v>
      </c>
      <c r="V25">
        <f t="shared" si="8"/>
        <v>91.5230448922445</v>
      </c>
    </row>
    <row r="26" spans="1:22">
      <c r="A26">
        <f>'v mode buck small signal'!X26</f>
        <v>0.034</v>
      </c>
      <c r="B26">
        <f>'v mode buck small signal'!AI26</f>
        <v>26.0131005021403</v>
      </c>
      <c r="C26">
        <f>'v mode buck small signal'!AJ26</f>
        <v>-0.0553886991905619</v>
      </c>
      <c r="D26">
        <f>AMP!$AA26</f>
        <v>28.7692995171675</v>
      </c>
      <c r="E26">
        <f>AMP!$AB26</f>
        <v>91.6245746879956</v>
      </c>
      <c r="F26">
        <f t="shared" si="0"/>
        <v>54.7824000193078</v>
      </c>
      <c r="G26">
        <f t="shared" si="1"/>
        <v>91.5691859888051</v>
      </c>
      <c r="H26">
        <v>0</v>
      </c>
      <c r="J26">
        <f t="shared" si="2"/>
        <v>54.7824000193078</v>
      </c>
      <c r="Q26">
        <f t="shared" si="3"/>
        <v>0</v>
      </c>
      <c r="R26">
        <f t="shared" si="4"/>
        <v>0</v>
      </c>
      <c r="S26">
        <f t="shared" si="5"/>
        <v>0</v>
      </c>
      <c r="T26">
        <f t="shared" si="6"/>
        <v>0</v>
      </c>
      <c r="U26">
        <f t="shared" si="7"/>
        <v>54.7824000193078</v>
      </c>
      <c r="V26">
        <f t="shared" si="8"/>
        <v>91.5691859888051</v>
      </c>
    </row>
    <row r="27" spans="1:22">
      <c r="A27">
        <f>'v mode buck small signal'!X27</f>
        <v>0.035</v>
      </c>
      <c r="B27">
        <f>'v mode buck small signal'!AI27</f>
        <v>26.013171067341</v>
      </c>
      <c r="C27">
        <f>'v mode buck small signal'!AJ27</f>
        <v>-0.0570183245521644</v>
      </c>
      <c r="D27">
        <f>AMP!$AA27</f>
        <v>28.5176501848687</v>
      </c>
      <c r="E27">
        <f>AMP!$AB27</f>
        <v>91.6723443554461</v>
      </c>
      <c r="F27">
        <f t="shared" si="0"/>
        <v>54.5308212522097</v>
      </c>
      <c r="G27">
        <f t="shared" si="1"/>
        <v>91.615326030894</v>
      </c>
      <c r="H27">
        <v>0</v>
      </c>
      <c r="J27">
        <f t="shared" si="2"/>
        <v>54.5308212522097</v>
      </c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  <c r="U27">
        <f t="shared" si="7"/>
        <v>54.5308212522097</v>
      </c>
      <c r="V27">
        <f t="shared" si="8"/>
        <v>91.615326030894</v>
      </c>
    </row>
    <row r="28" spans="1:22">
      <c r="A28">
        <f>'v mode buck small signal'!X28</f>
        <v>0.036</v>
      </c>
      <c r="B28">
        <f>'v mode buck small signal'!AI28</f>
        <v>26.0132436785019</v>
      </c>
      <c r="C28">
        <f>'v mode buck small signal'!AJ28</f>
        <v>-0.0586479973992507</v>
      </c>
      <c r="D28">
        <f>AMP!$AA28</f>
        <v>28.2730981282524</v>
      </c>
      <c r="E28">
        <f>AMP!$AB28</f>
        <v>91.7201129849495</v>
      </c>
      <c r="F28">
        <f t="shared" si="0"/>
        <v>54.2863418067542</v>
      </c>
      <c r="G28">
        <f t="shared" si="1"/>
        <v>91.6614649875502</v>
      </c>
      <c r="H28">
        <v>0</v>
      </c>
      <c r="J28">
        <f t="shared" si="2"/>
        <v>54.2863418067542</v>
      </c>
      <c r="Q28">
        <f t="shared" si="3"/>
        <v>0</v>
      </c>
      <c r="R28">
        <f t="shared" si="4"/>
        <v>0</v>
      </c>
      <c r="S28">
        <f t="shared" si="5"/>
        <v>0</v>
      </c>
      <c r="T28">
        <f t="shared" si="6"/>
        <v>0</v>
      </c>
      <c r="U28">
        <f t="shared" si="7"/>
        <v>54.2863418067542</v>
      </c>
      <c r="V28">
        <f t="shared" si="8"/>
        <v>91.6614649875502</v>
      </c>
    </row>
    <row r="29" spans="1:22">
      <c r="A29">
        <f>'v mode buck small signal'!X29</f>
        <v>0.037</v>
      </c>
      <c r="B29">
        <f>'v mode buck small signal'!AI29</f>
        <v>26.0133183356736</v>
      </c>
      <c r="C29">
        <f>'v mode buck small signal'!AJ29</f>
        <v>-0.0602777190898904</v>
      </c>
      <c r="D29">
        <f>AMP!$AA29</f>
        <v>28.0352545915523</v>
      </c>
      <c r="E29">
        <f>AMP!$AB29</f>
        <v>91.7678805469076</v>
      </c>
      <c r="F29">
        <f t="shared" si="0"/>
        <v>54.048572927226</v>
      </c>
      <c r="G29">
        <f t="shared" si="1"/>
        <v>91.7076028278178</v>
      </c>
      <c r="H29">
        <v>0</v>
      </c>
      <c r="J29">
        <f t="shared" si="2"/>
        <v>54.048572927226</v>
      </c>
      <c r="Q29">
        <f t="shared" si="3"/>
        <v>0</v>
      </c>
      <c r="R29">
        <f t="shared" si="4"/>
        <v>0</v>
      </c>
      <c r="S29">
        <f t="shared" si="5"/>
        <v>0</v>
      </c>
      <c r="T29">
        <f t="shared" si="6"/>
        <v>0</v>
      </c>
      <c r="U29">
        <f t="shared" si="7"/>
        <v>54.048572927226</v>
      </c>
      <c r="V29">
        <f t="shared" si="8"/>
        <v>91.7076028278178</v>
      </c>
    </row>
    <row r="30" spans="1:22">
      <c r="A30">
        <f>'v mode buck small signal'!X30</f>
        <v>0.038</v>
      </c>
      <c r="B30">
        <f>'v mode buck small signal'!AI30</f>
        <v>26.0133950389085</v>
      </c>
      <c r="C30">
        <f>'v mode buck small signal'!AJ30</f>
        <v>-0.0619074909822908</v>
      </c>
      <c r="D30">
        <f>AMP!$AA30</f>
        <v>27.8037619271202</v>
      </c>
      <c r="E30">
        <f>AMP!$AB30</f>
        <v>91.8156470117272</v>
      </c>
      <c r="F30">
        <f t="shared" si="0"/>
        <v>53.8171569660287</v>
      </c>
      <c r="G30">
        <f t="shared" si="1"/>
        <v>91.7537395207449</v>
      </c>
      <c r="H30">
        <v>0</v>
      </c>
      <c r="J30">
        <f t="shared" si="2"/>
        <v>53.8171569660287</v>
      </c>
      <c r="Q30">
        <f t="shared" si="3"/>
        <v>0</v>
      </c>
      <c r="R30">
        <f t="shared" si="4"/>
        <v>0</v>
      </c>
      <c r="S30">
        <f t="shared" si="5"/>
        <v>0</v>
      </c>
      <c r="T30">
        <f t="shared" si="6"/>
        <v>0</v>
      </c>
      <c r="U30">
        <f t="shared" si="7"/>
        <v>53.8171569660287</v>
      </c>
      <c r="V30">
        <f t="shared" si="8"/>
        <v>91.7537395207449</v>
      </c>
    </row>
    <row r="31" spans="1:22">
      <c r="A31">
        <f>'v mode buck small signal'!X31</f>
        <v>0.039</v>
      </c>
      <c r="B31">
        <f>'v mode buck small signal'!AI31</f>
        <v>26.0134737882601</v>
      </c>
      <c r="C31">
        <f>'v mode buck small signal'!AJ31</f>
        <v>-0.0635373144347626</v>
      </c>
      <c r="D31">
        <f>AMP!$AA31</f>
        <v>27.5782903624521</v>
      </c>
      <c r="E31">
        <f>AMP!$AB31</f>
        <v>91.8634123498199</v>
      </c>
      <c r="F31">
        <f t="shared" si="0"/>
        <v>53.5917641507122</v>
      </c>
      <c r="G31">
        <f t="shared" si="1"/>
        <v>91.7998750353851</v>
      </c>
      <c r="H31">
        <v>0</v>
      </c>
      <c r="J31">
        <f t="shared" si="2"/>
        <v>53.5917641507122</v>
      </c>
      <c r="Q31">
        <f t="shared" si="3"/>
        <v>0</v>
      </c>
      <c r="R31">
        <f t="shared" si="4"/>
        <v>0</v>
      </c>
      <c r="S31">
        <f t="shared" si="5"/>
        <v>0</v>
      </c>
      <c r="T31">
        <f t="shared" si="6"/>
        <v>0</v>
      </c>
      <c r="U31">
        <f t="shared" si="7"/>
        <v>53.5917641507122</v>
      </c>
      <c r="V31">
        <f t="shared" si="8"/>
        <v>91.7998750353851</v>
      </c>
    </row>
    <row r="32" spans="1:22">
      <c r="A32">
        <f>'v mode buck small signal'!X32</f>
        <v>0.04</v>
      </c>
      <c r="B32">
        <f>'v mode buck small signal'!AI32</f>
        <v>26.0135545837835</v>
      </c>
      <c r="C32">
        <f>'v mode buck small signal'!AJ32</f>
        <v>-0.0651671908057534</v>
      </c>
      <c r="D32">
        <f>AMP!$AA32</f>
        <v>27.3585351765937</v>
      </c>
      <c r="E32">
        <f>AMP!$AB32</f>
        <v>91.9111765316025</v>
      </c>
      <c r="F32">
        <f t="shared" si="0"/>
        <v>53.3720897603771</v>
      </c>
      <c r="G32">
        <f t="shared" si="1"/>
        <v>91.8460093407968</v>
      </c>
      <c r="H32">
        <v>0</v>
      </c>
      <c r="J32">
        <f t="shared" si="2"/>
        <v>53.3720897603771</v>
      </c>
      <c r="Q32">
        <f t="shared" si="3"/>
        <v>0</v>
      </c>
      <c r="R32">
        <f t="shared" si="4"/>
        <v>0</v>
      </c>
      <c r="S32">
        <f t="shared" si="5"/>
        <v>0</v>
      </c>
      <c r="T32">
        <f t="shared" si="6"/>
        <v>0</v>
      </c>
      <c r="U32">
        <f t="shared" si="7"/>
        <v>53.3720897603771</v>
      </c>
      <c r="V32">
        <f t="shared" si="8"/>
        <v>91.8460093407968</v>
      </c>
    </row>
    <row r="33" spans="1:22">
      <c r="A33">
        <f>'v mode buck small signal'!X33</f>
        <v>0.041</v>
      </c>
      <c r="B33">
        <f>'v mode buck small signal'!AI33</f>
        <v>26.0136374255351</v>
      </c>
      <c r="C33">
        <f>'v mode buck small signal'!AJ33</f>
        <v>-0.0667971214538261</v>
      </c>
      <c r="D33">
        <f>AMP!$AA33</f>
        <v>27.1442142252492</v>
      </c>
      <c r="E33">
        <f>AMP!$AB33</f>
        <v>91.9589395274971</v>
      </c>
      <c r="F33">
        <f t="shared" si="0"/>
        <v>53.1578516507843</v>
      </c>
      <c r="G33">
        <f t="shared" si="1"/>
        <v>91.8921424060433</v>
      </c>
      <c r="H33">
        <v>0</v>
      </c>
      <c r="J33">
        <f t="shared" si="2"/>
        <v>53.1578516507843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  <c r="U33">
        <f t="shared" si="7"/>
        <v>53.1578516507843</v>
      </c>
      <c r="V33">
        <f t="shared" si="8"/>
        <v>91.8921424060433</v>
      </c>
    </row>
    <row r="34" spans="1:22">
      <c r="A34">
        <f>'v mode buck small signal'!X34</f>
        <v>0.042</v>
      </c>
      <c r="B34">
        <f>'v mode buck small signal'!AI34</f>
        <v>26.013722313573</v>
      </c>
      <c r="C34">
        <f>'v mode buck small signal'!AJ34</f>
        <v>-0.0684271077376747</v>
      </c>
      <c r="D34">
        <f>AMP!$AA34</f>
        <v>26.9350657641642</v>
      </c>
      <c r="E34">
        <f>AMP!$AB34</f>
        <v>92.0067013079311</v>
      </c>
      <c r="F34">
        <f t="shared" si="0"/>
        <v>52.9487880777371</v>
      </c>
      <c r="G34">
        <f t="shared" si="1"/>
        <v>91.9382742001934</v>
      </c>
      <c r="H34">
        <v>0</v>
      </c>
      <c r="J34">
        <f t="shared" si="2"/>
        <v>52.9487880777371</v>
      </c>
      <c r="Q34">
        <f t="shared" si="3"/>
        <v>0</v>
      </c>
      <c r="R34">
        <f t="shared" si="4"/>
        <v>0</v>
      </c>
      <c r="S34">
        <f t="shared" si="5"/>
        <v>0</v>
      </c>
      <c r="T34">
        <f t="shared" si="6"/>
        <v>0</v>
      </c>
      <c r="U34">
        <f t="shared" si="7"/>
        <v>52.9487880777371</v>
      </c>
      <c r="V34">
        <f t="shared" si="8"/>
        <v>91.9382742001934</v>
      </c>
    </row>
    <row r="35" spans="1:22">
      <c r="A35">
        <f>'v mode buck small signal'!X35</f>
        <v>0.043</v>
      </c>
      <c r="B35">
        <f>'v mode buck small signal'!AI35</f>
        <v>26.0138092479563</v>
      </c>
      <c r="C35">
        <f>'v mode buck small signal'!AJ35</f>
        <v>-0.0700571510161127</v>
      </c>
      <c r="D35">
        <f>AMP!$AA35</f>
        <v>26.7308465286548</v>
      </c>
      <c r="E35">
        <f>AMP!$AB35</f>
        <v>92.0544618433374</v>
      </c>
      <c r="F35">
        <f t="shared" si="0"/>
        <v>52.7446557766111</v>
      </c>
      <c r="G35">
        <f t="shared" si="1"/>
        <v>91.9844046923213</v>
      </c>
      <c r="H35">
        <v>0</v>
      </c>
      <c r="J35">
        <f t="shared" si="2"/>
        <v>52.7446557766111</v>
      </c>
      <c r="Q35">
        <f t="shared" si="3"/>
        <v>0</v>
      </c>
      <c r="R35">
        <f t="shared" si="4"/>
        <v>0</v>
      </c>
      <c r="S35">
        <f t="shared" si="5"/>
        <v>0</v>
      </c>
      <c r="T35">
        <f t="shared" si="6"/>
        <v>0</v>
      </c>
      <c r="U35">
        <f t="shared" si="7"/>
        <v>52.7446557766111</v>
      </c>
      <c r="V35">
        <f t="shared" si="8"/>
        <v>91.9844046923213</v>
      </c>
    </row>
    <row r="36" spans="1:22">
      <c r="A36">
        <f>'v mode buck small signal'!X36</f>
        <v>0.044</v>
      </c>
      <c r="B36">
        <f>'v mode buck small signal'!AI36</f>
        <v>26.0138982287459</v>
      </c>
      <c r="C36">
        <f>'v mode buck small signal'!AJ36</f>
        <v>-0.0716872526481031</v>
      </c>
      <c r="D36">
        <f>AMP!$AA36</f>
        <v>26.5313300339439</v>
      </c>
      <c r="E36">
        <f>AMP!$AB36</f>
        <v>92.1022211041547</v>
      </c>
      <c r="F36">
        <f t="shared" si="0"/>
        <v>52.5452282626898</v>
      </c>
      <c r="G36">
        <f t="shared" si="1"/>
        <v>92.0305338515066</v>
      </c>
      <c r="H36">
        <v>0</v>
      </c>
      <c r="J36">
        <f t="shared" si="2"/>
        <v>52.5452282626898</v>
      </c>
      <c r="Q36">
        <f t="shared" si="3"/>
        <v>0</v>
      </c>
      <c r="R36">
        <f t="shared" si="4"/>
        <v>0</v>
      </c>
      <c r="S36">
        <f t="shared" si="5"/>
        <v>0</v>
      </c>
      <c r="T36">
        <f t="shared" si="6"/>
        <v>0</v>
      </c>
      <c r="U36">
        <f t="shared" si="7"/>
        <v>52.5452282626898</v>
      </c>
      <c r="V36">
        <f t="shared" si="8"/>
        <v>92.0305338515066</v>
      </c>
    </row>
    <row r="37" spans="1:22">
      <c r="A37">
        <f>'v mode buck small signal'!X37</f>
        <v>0.045</v>
      </c>
      <c r="B37">
        <f>'v mode buck small signal'!AI37</f>
        <v>26.0139892560041</v>
      </c>
      <c r="C37">
        <f>'v mode buck small signal'!AJ37</f>
        <v>-0.0733174139927339</v>
      </c>
      <c r="D37">
        <f>AMP!$AA37</f>
        <v>26.3363050665212</v>
      </c>
      <c r="E37">
        <f>AMP!$AB37</f>
        <v>92.1499790608273</v>
      </c>
      <c r="F37">
        <f t="shared" si="0"/>
        <v>52.3502943225252</v>
      </c>
      <c r="G37">
        <f t="shared" si="1"/>
        <v>92.0766616468346</v>
      </c>
      <c r="H37">
        <v>0</v>
      </c>
      <c r="J37">
        <f t="shared" si="2"/>
        <v>52.3502943225252</v>
      </c>
      <c r="Q37">
        <f t="shared" si="3"/>
        <v>0</v>
      </c>
      <c r="R37">
        <f t="shared" si="4"/>
        <v>0</v>
      </c>
      <c r="S37">
        <f t="shared" si="5"/>
        <v>0</v>
      </c>
      <c r="T37">
        <f t="shared" si="6"/>
        <v>0</v>
      </c>
      <c r="U37">
        <f t="shared" si="7"/>
        <v>52.3502943225252</v>
      </c>
      <c r="V37">
        <f t="shared" si="8"/>
        <v>92.0766616468346</v>
      </c>
    </row>
    <row r="38" spans="1:22">
      <c r="A38">
        <f>'v mode buck small signal'!X38</f>
        <v>0.046</v>
      </c>
      <c r="B38">
        <f>'v mode buck small signal'!AI38</f>
        <v>26.0140823297943</v>
      </c>
      <c r="C38">
        <f>'v mode buck small signal'!AJ38</f>
        <v>-0.0749476364092469</v>
      </c>
      <c r="D38">
        <f>AMP!$AA38</f>
        <v>26.1455743413305</v>
      </c>
      <c r="E38">
        <f>AMP!$AB38</f>
        <v>92.1977356838057</v>
      </c>
      <c r="F38">
        <f t="shared" si="0"/>
        <v>52.1596566711248</v>
      </c>
      <c r="G38">
        <f t="shared" si="1"/>
        <v>92.1227880473964</v>
      </c>
      <c r="H38">
        <v>0</v>
      </c>
      <c r="J38">
        <f t="shared" si="2"/>
        <v>52.1596566711248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6"/>
        <v>0</v>
      </c>
      <c r="U38">
        <f t="shared" si="7"/>
        <v>52.1596566711248</v>
      </c>
      <c r="V38">
        <f t="shared" si="8"/>
        <v>92.1227880473964</v>
      </c>
    </row>
    <row r="39" spans="1:22">
      <c r="A39">
        <f>'v mode buck small signal'!X39</f>
        <v>0.047</v>
      </c>
      <c r="B39">
        <f>'v mode buck small signal'!AI39</f>
        <v>26.0141774501818</v>
      </c>
      <c r="C39">
        <f>'v mode buck small signal'!AJ39</f>
        <v>-0.0765779212570095</v>
      </c>
      <c r="D39">
        <f>AMP!$AA39</f>
        <v>25.9589533033812</v>
      </c>
      <c r="E39">
        <f>AMP!$AB39</f>
        <v>92.2454909435461</v>
      </c>
      <c r="F39">
        <f t="shared" si="0"/>
        <v>51.973130753563</v>
      </c>
      <c r="G39">
        <f t="shared" si="1"/>
        <v>92.1689130222891</v>
      </c>
      <c r="H39">
        <v>0</v>
      </c>
      <c r="J39">
        <f t="shared" si="2"/>
        <v>51.973130753563</v>
      </c>
      <c r="Q39">
        <f t="shared" si="3"/>
        <v>0</v>
      </c>
      <c r="R39">
        <f t="shared" si="4"/>
        <v>0</v>
      </c>
      <c r="S39">
        <f t="shared" si="5"/>
        <v>0</v>
      </c>
      <c r="T39">
        <f t="shared" si="6"/>
        <v>0</v>
      </c>
      <c r="U39">
        <f t="shared" si="7"/>
        <v>51.973130753563</v>
      </c>
      <c r="V39">
        <f t="shared" si="8"/>
        <v>92.1689130222891</v>
      </c>
    </row>
    <row r="40" spans="1:22">
      <c r="A40">
        <f>'v mode buck small signal'!X40</f>
        <v>0.048</v>
      </c>
      <c r="B40">
        <f>'v mode buck small signal'!AI40</f>
        <v>26.014274617233</v>
      </c>
      <c r="C40">
        <f>'v mode buck small signal'!AJ40</f>
        <v>-0.0782082698955608</v>
      </c>
      <c r="D40">
        <f>AMP!$AA40</f>
        <v>25.776269055535</v>
      </c>
      <c r="E40">
        <f>AMP!$AB40</f>
        <v>92.2932448105112</v>
      </c>
      <c r="F40">
        <f t="shared" si="0"/>
        <v>51.790543672768</v>
      </c>
      <c r="G40">
        <f t="shared" si="1"/>
        <v>92.2150365406156</v>
      </c>
      <c r="H40">
        <v>0</v>
      </c>
      <c r="J40">
        <f t="shared" si="2"/>
        <v>51.790543672768</v>
      </c>
      <c r="Q40">
        <f t="shared" si="3"/>
        <v>0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51.790543672768</v>
      </c>
      <c r="V40">
        <f t="shared" si="8"/>
        <v>92.2150365406156</v>
      </c>
    </row>
    <row r="41" spans="1:22">
      <c r="A41">
        <f>'v mode buck small signal'!X41</f>
        <v>0.049</v>
      </c>
      <c r="B41">
        <f>'v mode buck small signal'!AI41</f>
        <v>26.0143738310159</v>
      </c>
      <c r="C41">
        <f>'v mode buck small signal'!AJ41</f>
        <v>-0.0798386836845549</v>
      </c>
      <c r="D41">
        <f>AMP!$AA41</f>
        <v>25.597359396855</v>
      </c>
      <c r="E41">
        <f>AMP!$AB41</f>
        <v>92.3409972551698</v>
      </c>
      <c r="F41">
        <f t="shared" si="0"/>
        <v>51.6117332278709</v>
      </c>
      <c r="G41">
        <f t="shared" si="1"/>
        <v>92.2611585714852</v>
      </c>
      <c r="H41">
        <v>0</v>
      </c>
      <c r="J41">
        <f t="shared" si="2"/>
        <v>51.6117332278709</v>
      </c>
      <c r="Q41">
        <f t="shared" si="3"/>
        <v>0</v>
      </c>
      <c r="R41">
        <f t="shared" si="4"/>
        <v>0</v>
      </c>
      <c r="S41">
        <f t="shared" si="5"/>
        <v>0</v>
      </c>
      <c r="T41">
        <f t="shared" si="6"/>
        <v>0</v>
      </c>
      <c r="U41">
        <f t="shared" si="7"/>
        <v>51.6117332278709</v>
      </c>
      <c r="V41">
        <f t="shared" si="8"/>
        <v>92.2611585714852</v>
      </c>
    </row>
    <row r="42" spans="1:22">
      <c r="A42">
        <f>'v mode buck small signal'!X42</f>
        <v>0.05</v>
      </c>
      <c r="B42">
        <f>'v mode buck small signal'!AI42</f>
        <v>26.0144750915998</v>
      </c>
      <c r="C42">
        <f>'v mode buck small signal'!AJ42</f>
        <v>-0.0814691639838391</v>
      </c>
      <c r="D42">
        <f>AMP!$AA42</f>
        <v>25.4220719581125</v>
      </c>
      <c r="E42">
        <f>AMP!$AB42</f>
        <v>92.3887482479973</v>
      </c>
      <c r="F42">
        <f t="shared" si="0"/>
        <v>51.4365470497123</v>
      </c>
      <c r="G42">
        <f t="shared" si="1"/>
        <v>92.3072790840134</v>
      </c>
      <c r="H42">
        <v>0</v>
      </c>
      <c r="J42">
        <f t="shared" si="2"/>
        <v>51.4365470497123</v>
      </c>
      <c r="Q42">
        <f t="shared" si="3"/>
        <v>0</v>
      </c>
      <c r="R42">
        <f t="shared" si="4"/>
        <v>0</v>
      </c>
      <c r="S42">
        <f t="shared" si="5"/>
        <v>0</v>
      </c>
      <c r="T42">
        <f t="shared" si="6"/>
        <v>0</v>
      </c>
      <c r="U42">
        <f t="shared" si="7"/>
        <v>51.4365470497123</v>
      </c>
      <c r="V42">
        <f t="shared" si="8"/>
        <v>92.3072790840134</v>
      </c>
    </row>
    <row r="43" spans="1:22">
      <c r="A43">
        <f>'v mode buck small signal'!X43</f>
        <v>0.051</v>
      </c>
      <c r="B43">
        <f>'v mode buck small signal'!AI43</f>
        <v>26.0145783990556</v>
      </c>
      <c r="C43">
        <f>'v mode buck small signal'!AJ43</f>
        <v>-0.0830997121533928</v>
      </c>
      <c r="D43">
        <f>AMP!$AA43</f>
        <v>25.2502634229042</v>
      </c>
      <c r="E43">
        <f>AMP!$AB43</f>
        <v>92.4364977594756</v>
      </c>
      <c r="F43">
        <f t="shared" si="0"/>
        <v>51.2648418219598</v>
      </c>
      <c r="G43">
        <f t="shared" si="1"/>
        <v>92.3533980473222</v>
      </c>
      <c r="H43">
        <v>0</v>
      </c>
      <c r="J43">
        <f t="shared" si="2"/>
        <v>51.2648418219598</v>
      </c>
      <c r="Q43">
        <f t="shared" si="3"/>
        <v>0</v>
      </c>
      <c r="R43">
        <f t="shared" si="4"/>
        <v>0</v>
      </c>
      <c r="S43">
        <f t="shared" si="5"/>
        <v>0</v>
      </c>
      <c r="T43">
        <f t="shared" si="6"/>
        <v>0</v>
      </c>
      <c r="U43">
        <f t="shared" si="7"/>
        <v>51.2648418219598</v>
      </c>
      <c r="V43">
        <f t="shared" si="8"/>
        <v>92.3533980473222</v>
      </c>
    </row>
    <row r="44" spans="1:22">
      <c r="A44">
        <f>'v mode buck small signal'!X44</f>
        <v>0.052</v>
      </c>
      <c r="B44">
        <f>'v mode buck small signal'!AI44</f>
        <v>26.0146837534554</v>
      </c>
      <c r="C44">
        <f>'v mode buck small signal'!AJ44</f>
        <v>-0.0847303295533378</v>
      </c>
      <c r="D44">
        <f>AMP!$AA44</f>
        <v>25.0817988244048</v>
      </c>
      <c r="E44">
        <f>AMP!$AB44</f>
        <v>92.4842457600933</v>
      </c>
      <c r="F44">
        <f t="shared" si="0"/>
        <v>51.0964825778602</v>
      </c>
      <c r="G44">
        <f t="shared" si="1"/>
        <v>92.39951543054</v>
      </c>
      <c r="H44">
        <v>0</v>
      </c>
      <c r="J44">
        <f t="shared" si="2"/>
        <v>51.0964825778602</v>
      </c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  <c r="U44">
        <f t="shared" si="7"/>
        <v>51.0964825778602</v>
      </c>
      <c r="V44">
        <f t="shared" si="8"/>
        <v>92.39951543054</v>
      </c>
    </row>
    <row r="45" spans="1:22">
      <c r="A45">
        <f>'v mode buck small signal'!X45</f>
        <v>0.053</v>
      </c>
      <c r="B45">
        <f>'v mode buck small signal'!AI45</f>
        <v>26.014791154873</v>
      </c>
      <c r="C45">
        <f>'v mode buck small signal'!AJ45</f>
        <v>-0.086361017544007</v>
      </c>
      <c r="D45">
        <f>AMP!$AA45</f>
        <v>24.9165509091077</v>
      </c>
      <c r="E45">
        <f>AMP!$AB45</f>
        <v>92.5319922203461</v>
      </c>
      <c r="F45">
        <f t="shared" si="0"/>
        <v>50.9313420639808</v>
      </c>
      <c r="G45">
        <f t="shared" si="1"/>
        <v>92.4456312028021</v>
      </c>
      <c r="H45">
        <v>0</v>
      </c>
      <c r="J45">
        <f t="shared" si="2"/>
        <v>50.9313420639808</v>
      </c>
      <c r="Q45">
        <f t="shared" si="3"/>
        <v>0</v>
      </c>
      <c r="R45">
        <f t="shared" si="4"/>
        <v>0</v>
      </c>
      <c r="S45">
        <f t="shared" si="5"/>
        <v>0</v>
      </c>
      <c r="T45">
        <f t="shared" si="6"/>
        <v>0</v>
      </c>
      <c r="U45">
        <f t="shared" si="7"/>
        <v>50.9313420639808</v>
      </c>
      <c r="V45">
        <f t="shared" si="8"/>
        <v>92.4456312028021</v>
      </c>
    </row>
    <row r="46" spans="1:22">
      <c r="A46">
        <f>'v mode buck small signal'!X46</f>
        <v>0.054</v>
      </c>
      <c r="B46">
        <f>'v mode buck small signal'!AI46</f>
        <v>26.0149006033834</v>
      </c>
      <c r="C46">
        <f>'v mode buck small signal'!AJ46</f>
        <v>-0.087991777485864</v>
      </c>
      <c r="D46">
        <f>AMP!$AA46</f>
        <v>24.7543995600408</v>
      </c>
      <c r="E46">
        <f>AMP!$AB46</f>
        <v>92.5797371107363</v>
      </c>
      <c r="F46">
        <f t="shared" si="0"/>
        <v>50.7693001634243</v>
      </c>
      <c r="G46">
        <f t="shared" si="1"/>
        <v>92.4917453332505</v>
      </c>
      <c r="H46">
        <v>0</v>
      </c>
      <c r="J46">
        <f t="shared" si="2"/>
        <v>50.7693001634243</v>
      </c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  <c r="U46">
        <f t="shared" si="7"/>
        <v>50.7693001634243</v>
      </c>
      <c r="V46">
        <f t="shared" si="8"/>
        <v>92.4917453332505</v>
      </c>
    </row>
    <row r="47" spans="1:22">
      <c r="A47">
        <f>'v mode buck small signal'!X47</f>
        <v>0.055</v>
      </c>
      <c r="B47">
        <f>'v mode buck small signal'!AI47</f>
        <v>26.0150120990633</v>
      </c>
      <c r="C47">
        <f>'v mode buck small signal'!AJ47</f>
        <v>-0.08962261073955</v>
      </c>
      <c r="D47">
        <f>AMP!$AA47</f>
        <v>24.5952312729067</v>
      </c>
      <c r="E47">
        <f>AMP!$AB47</f>
        <v>92.6274804017737</v>
      </c>
      <c r="F47">
        <f t="shared" si="0"/>
        <v>50.61024337197</v>
      </c>
      <c r="G47">
        <f t="shared" si="1"/>
        <v>92.5378577910341</v>
      </c>
      <c r="H47">
        <v>0</v>
      </c>
      <c r="J47">
        <f t="shared" si="2"/>
        <v>50.61024337197</v>
      </c>
      <c r="Q47">
        <f t="shared" si="3"/>
        <v>0</v>
      </c>
      <c r="R47">
        <f t="shared" si="4"/>
        <v>0</v>
      </c>
      <c r="S47">
        <f t="shared" si="5"/>
        <v>0</v>
      </c>
      <c r="T47">
        <f t="shared" si="6"/>
        <v>0</v>
      </c>
      <c r="U47">
        <f t="shared" si="7"/>
        <v>50.61024337197</v>
      </c>
      <c r="V47">
        <f t="shared" si="8"/>
        <v>92.5378577910341</v>
      </c>
    </row>
    <row r="48" spans="1:22">
      <c r="A48">
        <f>'v mode buck small signal'!X48</f>
        <v>0.056</v>
      </c>
      <c r="B48">
        <f>'v mode buck small signal'!AI48</f>
        <v>26.0151256419904</v>
      </c>
      <c r="C48">
        <f>'v mode buck small signal'!AJ48</f>
        <v>-0.0912535186658752</v>
      </c>
      <c r="D48">
        <f>AMP!$AA48</f>
        <v>24.4389386794264</v>
      </c>
      <c r="E48">
        <f>AMP!$AB48</f>
        <v>92.675222063975</v>
      </c>
      <c r="F48">
        <f t="shared" si="0"/>
        <v>50.4540643214169</v>
      </c>
      <c r="G48">
        <f t="shared" si="1"/>
        <v>92.5839685453091</v>
      </c>
      <c r="H48">
        <v>0</v>
      </c>
      <c r="J48">
        <f t="shared" si="2"/>
        <v>50.4540643214169</v>
      </c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  <c r="U48">
        <f t="shared" si="7"/>
        <v>50.4540643214169</v>
      </c>
      <c r="V48">
        <f t="shared" si="8"/>
        <v>92.5839685453091</v>
      </c>
    </row>
    <row r="49" spans="1:22">
      <c r="A49">
        <f>'v mode buck small signal'!X49</f>
        <v>0.057</v>
      </c>
      <c r="B49">
        <f>'v mode buck small signal'!AI49</f>
        <v>26.0152412322444</v>
      </c>
      <c r="C49">
        <f>'v mode buck small signal'!AJ49</f>
        <v>-0.0928845026258259</v>
      </c>
      <c r="D49">
        <f>AMP!$AA49</f>
        <v>24.2854201128715</v>
      </c>
      <c r="E49">
        <f>AMP!$AB49</f>
        <v>92.7229620678646</v>
      </c>
      <c r="F49">
        <f t="shared" si="0"/>
        <v>50.3006613451159</v>
      </c>
      <c r="G49">
        <f t="shared" si="1"/>
        <v>92.6300775652388</v>
      </c>
      <c r="H49">
        <v>0</v>
      </c>
      <c r="J49">
        <f t="shared" si="2"/>
        <v>50.3006613451159</v>
      </c>
      <c r="Q49">
        <f t="shared" si="3"/>
        <v>0</v>
      </c>
      <c r="R49">
        <f t="shared" si="4"/>
        <v>0</v>
      </c>
      <c r="S49">
        <f t="shared" si="5"/>
        <v>0</v>
      </c>
      <c r="T49">
        <f t="shared" si="6"/>
        <v>0</v>
      </c>
      <c r="U49">
        <f t="shared" si="7"/>
        <v>50.3006613451159</v>
      </c>
      <c r="V49">
        <f t="shared" si="8"/>
        <v>92.6300775652388</v>
      </c>
    </row>
    <row r="50" spans="1:22">
      <c r="A50">
        <f>'v mode buck small signal'!X50</f>
        <v>0.058</v>
      </c>
      <c r="B50">
        <f>'v mode buck small signal'!AI50</f>
        <v>26.015358869906</v>
      </c>
      <c r="C50">
        <f>'v mode buck small signal'!AJ50</f>
        <v>-0.0945155639805863</v>
      </c>
      <c r="D50">
        <f>AMP!$AA50</f>
        <v>24.1345792113818</v>
      </c>
      <c r="E50">
        <f>AMP!$AB50</f>
        <v>92.7707003839742</v>
      </c>
      <c r="F50">
        <f t="shared" si="0"/>
        <v>50.1499380812878</v>
      </c>
      <c r="G50">
        <f t="shared" si="1"/>
        <v>92.6761848199936</v>
      </c>
      <c r="H50">
        <v>0</v>
      </c>
      <c r="J50">
        <f t="shared" si="2"/>
        <v>50.1499380812878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  <c r="U50">
        <f t="shared" si="7"/>
        <v>50.1499380812878</v>
      </c>
      <c r="V50">
        <f t="shared" si="8"/>
        <v>92.6761848199936</v>
      </c>
    </row>
    <row r="51" spans="1:22">
      <c r="A51">
        <f>'v mode buck small signal'!X51</f>
        <v>0.059</v>
      </c>
      <c r="B51">
        <f>'v mode buck small signal'!AI51</f>
        <v>26.0154785550574</v>
      </c>
      <c r="C51">
        <f>'v mode buck small signal'!AJ51</f>
        <v>-0.096146704091491</v>
      </c>
      <c r="D51">
        <f>AMP!$AA51</f>
        <v>23.9863245551936</v>
      </c>
      <c r="E51">
        <f>AMP!$AB51</f>
        <v>92.8184369828434</v>
      </c>
      <c r="F51">
        <f t="shared" si="0"/>
        <v>50.001803110251</v>
      </c>
      <c r="G51">
        <f t="shared" si="1"/>
        <v>92.7222902787519</v>
      </c>
      <c r="H51">
        <v>0</v>
      </c>
      <c r="J51">
        <f t="shared" si="2"/>
        <v>50.001803110251</v>
      </c>
      <c r="Q51">
        <f t="shared" si="3"/>
        <v>0</v>
      </c>
      <c r="R51">
        <f t="shared" si="4"/>
        <v>0</v>
      </c>
      <c r="S51">
        <f t="shared" si="5"/>
        <v>0</v>
      </c>
      <c r="T51">
        <f t="shared" si="6"/>
        <v>0</v>
      </c>
      <c r="U51">
        <f t="shared" si="7"/>
        <v>50.001803110251</v>
      </c>
      <c r="V51">
        <f t="shared" si="8"/>
        <v>92.7222902787519</v>
      </c>
    </row>
    <row r="52" spans="1:22">
      <c r="A52">
        <f>'v mode buck small signal'!X52</f>
        <v>0.06</v>
      </c>
      <c r="B52">
        <f>'v mode buck small signal'!AI52</f>
        <v>26.0156002877825</v>
      </c>
      <c r="C52">
        <f>'v mode buck small signal'!AJ52</f>
        <v>-0.0977779243200849</v>
      </c>
      <c r="D52">
        <f>AMP!$AA52</f>
        <v>23.8405693343563</v>
      </c>
      <c r="E52">
        <f>AMP!$AB52</f>
        <v>92.8661718350191</v>
      </c>
      <c r="F52">
        <f t="shared" si="0"/>
        <v>49.8561696221388</v>
      </c>
      <c r="G52">
        <f t="shared" si="1"/>
        <v>92.7683939106991</v>
      </c>
      <c r="H52">
        <v>0</v>
      </c>
      <c r="J52">
        <f t="shared" si="2"/>
        <v>49.8561696221388</v>
      </c>
      <c r="Q52">
        <f t="shared" si="3"/>
        <v>0</v>
      </c>
      <c r="R52">
        <f t="shared" si="4"/>
        <v>0</v>
      </c>
      <c r="S52">
        <f t="shared" si="5"/>
        <v>0</v>
      </c>
      <c r="T52">
        <f t="shared" si="6"/>
        <v>0</v>
      </c>
      <c r="U52">
        <f t="shared" si="7"/>
        <v>49.8561696221388</v>
      </c>
      <c r="V52">
        <f t="shared" si="8"/>
        <v>92.7683939106991</v>
      </c>
    </row>
    <row r="53" spans="1:22">
      <c r="A53">
        <f>'v mode buck small signal'!X53</f>
        <v>0.061</v>
      </c>
      <c r="B53">
        <f>'v mode buck small signal'!AI53</f>
        <v>26.0157240681662</v>
      </c>
      <c r="C53">
        <f>'v mode buck small signal'!AJ53</f>
        <v>-0.0994092260280763</v>
      </c>
      <c r="D53">
        <f>AMP!$AA53</f>
        <v>23.6972310439155</v>
      </c>
      <c r="E53">
        <f>AMP!$AB53</f>
        <v>92.9139049110568</v>
      </c>
      <c r="F53">
        <f t="shared" si="0"/>
        <v>49.7129551120817</v>
      </c>
      <c r="G53">
        <f t="shared" si="1"/>
        <v>92.8144956850287</v>
      </c>
      <c r="H53">
        <v>0</v>
      </c>
      <c r="J53">
        <f t="shared" si="2"/>
        <v>49.7129551120817</v>
      </c>
      <c r="Q53">
        <f t="shared" si="3"/>
        <v>0</v>
      </c>
      <c r="R53">
        <f t="shared" si="4"/>
        <v>0</v>
      </c>
      <c r="S53">
        <f t="shared" si="5"/>
        <v>0</v>
      </c>
      <c r="T53">
        <f t="shared" si="6"/>
        <v>0</v>
      </c>
      <c r="U53">
        <f t="shared" si="7"/>
        <v>49.7129551120817</v>
      </c>
      <c r="V53">
        <f t="shared" si="8"/>
        <v>92.8144956850287</v>
      </c>
    </row>
    <row r="54" spans="1:22">
      <c r="A54">
        <f>'v mode buck small signal'!X54</f>
        <v>0.062</v>
      </c>
      <c r="B54">
        <f>'v mode buck small signal'!AI54</f>
        <v>26.0158498962954</v>
      </c>
      <c r="C54">
        <f>'v mode buck small signal'!AJ54</f>
        <v>-0.101040610577405</v>
      </c>
      <c r="D54">
        <f>AMP!$AA54</f>
        <v>23.5562312038801</v>
      </c>
      <c r="E54">
        <f>AMP!$AB54</f>
        <v>92.9616361815194</v>
      </c>
      <c r="F54">
        <f t="shared" si="0"/>
        <v>49.5720811001754</v>
      </c>
      <c r="G54">
        <f t="shared" si="1"/>
        <v>92.860595570942</v>
      </c>
      <c r="H54">
        <v>0</v>
      </c>
      <c r="J54">
        <f t="shared" si="2"/>
        <v>49.5720811001754</v>
      </c>
      <c r="Q54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  <c r="U54">
        <f t="shared" si="7"/>
        <v>49.5720811001754</v>
      </c>
      <c r="V54">
        <f t="shared" si="8"/>
        <v>92.860595570942</v>
      </c>
    </row>
    <row r="55" spans="1:22">
      <c r="A55">
        <f>'v mode buck small signal'!X55</f>
        <v>0.063</v>
      </c>
      <c r="B55">
        <f>'v mode buck small signal'!AI55</f>
        <v>26.0159777722578</v>
      </c>
      <c r="C55">
        <f>'v mode buck small signal'!AJ55</f>
        <v>-0.102672079330175</v>
      </c>
      <c r="D55">
        <f>AMP!$AA55</f>
        <v>23.4174951015963</v>
      </c>
      <c r="E55">
        <f>AMP!$AB55</f>
        <v>93.0093656169785</v>
      </c>
      <c r="F55">
        <f t="shared" si="0"/>
        <v>49.4334728738541</v>
      </c>
      <c r="G55">
        <f t="shared" si="1"/>
        <v>92.9066935376483</v>
      </c>
      <c r="H55">
        <v>0</v>
      </c>
      <c r="J55">
        <f t="shared" si="2"/>
        <v>49.4334728738541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  <c r="U55">
        <f t="shared" si="7"/>
        <v>49.4334728738541</v>
      </c>
      <c r="V55">
        <f t="shared" si="8"/>
        <v>92.9066935376483</v>
      </c>
    </row>
    <row r="56" spans="1:22">
      <c r="A56">
        <f>'v mode buck small signal'!X56</f>
        <v>0.064</v>
      </c>
      <c r="B56">
        <f>'v mode buck small signal'!AI56</f>
        <v>26.016107696143</v>
      </c>
      <c r="C56">
        <f>'v mode buck small signal'!AJ56</f>
        <v>-0.104303633648686</v>
      </c>
      <c r="D56">
        <f>AMP!$AA56</f>
        <v>23.2809515544092</v>
      </c>
      <c r="E56">
        <f>AMP!$AB56</f>
        <v>93.0570931880136</v>
      </c>
      <c r="F56">
        <f t="shared" si="0"/>
        <v>49.2970592505522</v>
      </c>
      <c r="G56">
        <f t="shared" si="1"/>
        <v>92.9527895543649</v>
      </c>
      <c r="H56">
        <v>0</v>
      </c>
      <c r="J56">
        <f t="shared" si="2"/>
        <v>49.2970592505522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  <c r="U56">
        <f t="shared" si="7"/>
        <v>49.2970592505522</v>
      </c>
      <c r="V56">
        <f t="shared" si="8"/>
        <v>92.9527895543649</v>
      </c>
    </row>
    <row r="57" spans="1:22">
      <c r="A57">
        <f>'v mode buck small signal'!X57</f>
        <v>0.065</v>
      </c>
      <c r="B57">
        <f>'v mode buck small signal'!AI57</f>
        <v>26.0162396680419</v>
      </c>
      <c r="C57">
        <f>'v mode buck small signal'!AJ57</f>
        <v>-0.105935274895431</v>
      </c>
      <c r="D57">
        <f>AMP!$AA57</f>
        <v>23.1465326907245</v>
      </c>
      <c r="E57">
        <f>AMP!$AB57</f>
        <v>93.1048188652129</v>
      </c>
      <c r="F57">
        <f t="shared" si="0"/>
        <v>49.1627723587664</v>
      </c>
      <c r="G57">
        <f t="shared" si="1"/>
        <v>92.9988835903174</v>
      </c>
      <c r="H57">
        <v>0</v>
      </c>
      <c r="J57">
        <f t="shared" si="2"/>
        <v>49.1627723587664</v>
      </c>
      <c r="Q57">
        <f t="shared" si="3"/>
        <v>0</v>
      </c>
      <c r="R57">
        <f t="shared" si="4"/>
        <v>0</v>
      </c>
      <c r="S57">
        <f t="shared" si="5"/>
        <v>0</v>
      </c>
      <c r="T57">
        <f t="shared" si="6"/>
        <v>0</v>
      </c>
      <c r="U57">
        <f t="shared" si="7"/>
        <v>49.1627723587664</v>
      </c>
      <c r="V57">
        <f t="shared" si="8"/>
        <v>92.9988835903174</v>
      </c>
    </row>
    <row r="58" spans="1:22">
      <c r="A58">
        <f>'v mode buck small signal'!X58</f>
        <v>0.066</v>
      </c>
      <c r="B58">
        <f>'v mode buck small signal'!AI58</f>
        <v>26.0163736880467</v>
      </c>
      <c r="C58">
        <f>'v mode buck small signal'!AJ58</f>
        <v>-0.107567004433168</v>
      </c>
      <c r="D58">
        <f>AMP!$AA58</f>
        <v>23.0141737477861</v>
      </c>
      <c r="E58">
        <f>AMP!$AB58</f>
        <v>93.1525426191731</v>
      </c>
      <c r="F58">
        <f t="shared" si="0"/>
        <v>49.0305474358328</v>
      </c>
      <c r="G58">
        <f t="shared" si="1"/>
        <v>93.0449756147399</v>
      </c>
      <c r="H58">
        <v>0</v>
      </c>
      <c r="J58">
        <f t="shared" si="2"/>
        <v>49.0305474358328</v>
      </c>
      <c r="Q58">
        <f t="shared" si="3"/>
        <v>0</v>
      </c>
      <c r="R58">
        <f t="shared" si="4"/>
        <v>0</v>
      </c>
      <c r="S58">
        <f t="shared" si="5"/>
        <v>0</v>
      </c>
      <c r="T58">
        <f t="shared" si="6"/>
        <v>0</v>
      </c>
      <c r="U58">
        <f t="shared" si="7"/>
        <v>49.0305474358328</v>
      </c>
      <c r="V58">
        <f t="shared" si="8"/>
        <v>93.0449756147399</v>
      </c>
    </row>
    <row r="59" spans="1:22">
      <c r="A59">
        <f>'v mode buck small signal'!X59</f>
        <v>0.067</v>
      </c>
      <c r="B59">
        <f>'v mode buck small signal'!AI59</f>
        <v>26.0165097562514</v>
      </c>
      <c r="C59">
        <f>'v mode buck small signal'!AJ59</f>
        <v>-0.109198823624797</v>
      </c>
      <c r="D59">
        <f>AMP!$AA59</f>
        <v>22.8838128846593</v>
      </c>
      <c r="E59">
        <f>AMP!$AB59</f>
        <v>93.2002644204996</v>
      </c>
      <c r="F59">
        <f t="shared" si="0"/>
        <v>48.9003226409106</v>
      </c>
      <c r="G59">
        <f t="shared" si="1"/>
        <v>93.0910655968748</v>
      </c>
      <c r="H59">
        <v>0</v>
      </c>
      <c r="J59">
        <f t="shared" si="2"/>
        <v>48.9003226409106</v>
      </c>
      <c r="Q59">
        <f t="shared" si="3"/>
        <v>0</v>
      </c>
      <c r="R59">
        <f t="shared" si="4"/>
        <v>0</v>
      </c>
      <c r="S59">
        <f t="shared" si="5"/>
        <v>0</v>
      </c>
      <c r="T59">
        <f t="shared" si="6"/>
        <v>0</v>
      </c>
      <c r="U59">
        <f t="shared" si="7"/>
        <v>48.9003226409106</v>
      </c>
      <c r="V59">
        <f t="shared" si="8"/>
        <v>93.0910655968748</v>
      </c>
    </row>
    <row r="60" spans="1:22">
      <c r="A60">
        <f>'v mode buck small signal'!X60</f>
        <v>0.068</v>
      </c>
      <c r="B60">
        <f>'v mode buck small signal'!AI60</f>
        <v>26.0166478727509</v>
      </c>
      <c r="C60">
        <f>'v mode buck small signal'!AJ60</f>
        <v>-0.11083073383344</v>
      </c>
      <c r="D60">
        <f>AMP!$AA60</f>
        <v>22.755391009069</v>
      </c>
      <c r="E60">
        <f>AMP!$AB60</f>
        <v>93.2479842398068</v>
      </c>
      <c r="F60">
        <f t="shared" si="0"/>
        <v>48.77203888182</v>
      </c>
      <c r="G60">
        <f t="shared" si="1"/>
        <v>93.1371535059733</v>
      </c>
      <c r="H60">
        <v>0</v>
      </c>
      <c r="J60">
        <f t="shared" si="2"/>
        <v>48.77203888182</v>
      </c>
      <c r="Q60">
        <f t="shared" si="3"/>
        <v>0</v>
      </c>
      <c r="R60">
        <f t="shared" si="4"/>
        <v>0</v>
      </c>
      <c r="S60">
        <f t="shared" si="5"/>
        <v>0</v>
      </c>
      <c r="T60">
        <f t="shared" si="6"/>
        <v>0</v>
      </c>
      <c r="U60">
        <f t="shared" si="7"/>
        <v>48.77203888182</v>
      </c>
      <c r="V60">
        <f t="shared" si="8"/>
        <v>93.1371535059733</v>
      </c>
    </row>
    <row r="61" spans="1:22">
      <c r="A61">
        <f>'v mode buck small signal'!X61</f>
        <v>0.069</v>
      </c>
      <c r="B61">
        <f>'v mode buck small signal'!AI61</f>
        <v>26.0167880376421</v>
      </c>
      <c r="C61">
        <f>'v mode buck small signal'!AJ61</f>
        <v>-0.112462736422464</v>
      </c>
      <c r="D61">
        <f>AMP!$AA61</f>
        <v>22.6288516168795</v>
      </c>
      <c r="E61">
        <f>AMP!$AB61</f>
        <v>93.2957020477177</v>
      </c>
      <c r="F61">
        <f t="shared" si="0"/>
        <v>48.6456396545216</v>
      </c>
      <c r="G61">
        <f t="shared" si="1"/>
        <v>93.1832393112952</v>
      </c>
      <c r="H61">
        <v>0</v>
      </c>
      <c r="J61">
        <f t="shared" si="2"/>
        <v>48.6456396545216</v>
      </c>
      <c r="Q61">
        <f t="shared" si="3"/>
        <v>0</v>
      </c>
      <c r="R61">
        <f t="shared" si="4"/>
        <v>0</v>
      </c>
      <c r="S61">
        <f t="shared" si="5"/>
        <v>0</v>
      </c>
      <c r="T61">
        <f t="shared" si="6"/>
        <v>0</v>
      </c>
      <c r="U61">
        <f t="shared" si="7"/>
        <v>48.6456396545216</v>
      </c>
      <c r="V61">
        <f t="shared" si="8"/>
        <v>93.1832393112952</v>
      </c>
    </row>
    <row r="62" spans="1:22">
      <c r="A62">
        <f>'v mode buck small signal'!X62</f>
        <v>0.07</v>
      </c>
      <c r="B62">
        <f>'v mode buck small signal'!AI62</f>
        <v>26.0169302510228</v>
      </c>
      <c r="C62">
        <f>'v mode buck small signal'!AJ62</f>
        <v>-0.114094832755421</v>
      </c>
      <c r="D62">
        <f>AMP!$AA62</f>
        <v>22.5041406431222</v>
      </c>
      <c r="E62">
        <f>AMP!$AB62</f>
        <v>93.3434178148647</v>
      </c>
      <c r="F62">
        <f t="shared" si="0"/>
        <v>48.521070894145</v>
      </c>
      <c r="G62">
        <f t="shared" si="1"/>
        <v>93.2293229821093</v>
      </c>
      <c r="H62">
        <v>0</v>
      </c>
      <c r="J62">
        <f t="shared" si="2"/>
        <v>48.521070894145</v>
      </c>
      <c r="Q62">
        <f t="shared" si="3"/>
        <v>0</v>
      </c>
      <c r="R62">
        <f t="shared" si="4"/>
        <v>0</v>
      </c>
      <c r="S62">
        <f t="shared" si="5"/>
        <v>0</v>
      </c>
      <c r="T62">
        <f t="shared" si="6"/>
        <v>0</v>
      </c>
      <c r="U62">
        <f t="shared" si="7"/>
        <v>48.521070894145</v>
      </c>
      <c r="V62">
        <f t="shared" si="8"/>
        <v>93.2293229821093</v>
      </c>
    </row>
    <row r="63" spans="1:22">
      <c r="A63">
        <f>'v mode buck small signal'!X63</f>
        <v>0.071</v>
      </c>
      <c r="B63">
        <f>'v mode buck small signal'!AI63</f>
        <v>26.0170745129927</v>
      </c>
      <c r="C63">
        <f>'v mode buck small signal'!AJ63</f>
        <v>-0.115727024196102</v>
      </c>
      <c r="D63">
        <f>AMP!$AA63</f>
        <v>22.3812063235913</v>
      </c>
      <c r="E63">
        <f>AMP!$AB63</f>
        <v>93.3911315118895</v>
      </c>
      <c r="F63">
        <f t="shared" si="0"/>
        <v>48.3982808365841</v>
      </c>
      <c r="G63">
        <f t="shared" si="1"/>
        <v>93.2754044876934</v>
      </c>
      <c r="H63">
        <v>0</v>
      </c>
      <c r="J63">
        <f t="shared" si="2"/>
        <v>48.3982808365841</v>
      </c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0</v>
      </c>
      <c r="U63">
        <f t="shared" si="7"/>
        <v>48.3982808365841</v>
      </c>
      <c r="V63">
        <f t="shared" si="8"/>
        <v>93.2754044876934</v>
      </c>
    </row>
    <row r="64" spans="1:22">
      <c r="A64">
        <f>'v mode buck small signal'!X64</f>
        <v>0.072</v>
      </c>
      <c r="B64">
        <f>'v mode buck small signal'!AI64</f>
        <v>26.0172208236527</v>
      </c>
      <c r="C64">
        <f>'v mode buck small signal'!AJ64</f>
        <v>-0.117359312108521</v>
      </c>
      <c r="D64">
        <f>AMP!$AA64</f>
        <v>22.2599990661187</v>
      </c>
      <c r="E64">
        <f>AMP!$AB64</f>
        <v>93.4388431094429</v>
      </c>
      <c r="F64">
        <f t="shared" si="0"/>
        <v>48.2772198897714</v>
      </c>
      <c r="G64">
        <f t="shared" si="1"/>
        <v>93.3214837973344</v>
      </c>
      <c r="H64">
        <v>0</v>
      </c>
      <c r="J64">
        <f t="shared" si="2"/>
        <v>48.2772198897714</v>
      </c>
      <c r="Q64">
        <f t="shared" si="3"/>
        <v>0</v>
      </c>
      <c r="R64">
        <f t="shared" si="4"/>
        <v>0</v>
      </c>
      <c r="S64">
        <f t="shared" si="5"/>
        <v>0</v>
      </c>
      <c r="T64">
        <f t="shared" si="6"/>
        <v>0</v>
      </c>
      <c r="U64">
        <f t="shared" si="7"/>
        <v>48.2772198897714</v>
      </c>
      <c r="V64">
        <f t="shared" si="8"/>
        <v>93.3214837973344</v>
      </c>
    </row>
    <row r="65" spans="1:22">
      <c r="A65">
        <f>'v mode buck small signal'!X65</f>
        <v>0.073</v>
      </c>
      <c r="B65">
        <f>'v mode buck small signal'!AI65</f>
        <v>26.0173691831052</v>
      </c>
      <c r="C65">
        <f>'v mode buck small signal'!AJ65</f>
        <v>-0.1189916978569</v>
      </c>
      <c r="D65">
        <f>AMP!$AA65</f>
        <v>22.1404713307267</v>
      </c>
      <c r="E65">
        <f>AMP!$AB65</f>
        <v>93.4865525781854</v>
      </c>
      <c r="F65">
        <f t="shared" si="0"/>
        <v>48.1578405138319</v>
      </c>
      <c r="G65">
        <f t="shared" si="1"/>
        <v>93.3675608803285</v>
      </c>
      <c r="H65">
        <v>0</v>
      </c>
      <c r="J65">
        <f t="shared" si="2"/>
        <v>48.1578405138319</v>
      </c>
      <c r="Q65">
        <f t="shared" si="3"/>
        <v>0</v>
      </c>
      <c r="R65">
        <f t="shared" si="4"/>
        <v>0</v>
      </c>
      <c r="S65">
        <f t="shared" si="5"/>
        <v>0</v>
      </c>
      <c r="T65">
        <f t="shared" si="6"/>
        <v>0</v>
      </c>
      <c r="U65">
        <f t="shared" si="7"/>
        <v>48.1578405138319</v>
      </c>
      <c r="V65">
        <f t="shared" si="8"/>
        <v>93.3675608803285</v>
      </c>
    </row>
    <row r="66" spans="1:22">
      <c r="A66">
        <f>'v mode buck small signal'!X66</f>
        <v>0.074</v>
      </c>
      <c r="B66">
        <f>'v mode buck small signal'!AI66</f>
        <v>26.0175195914539</v>
      </c>
      <c r="C66">
        <f>'v mode buck small signal'!AJ66</f>
        <v>-0.120624182805725</v>
      </c>
      <c r="D66">
        <f>AMP!$AA66</f>
        <v>22.0225775179351</v>
      </c>
      <c r="E66">
        <f>AMP!$AB66</f>
        <v>93.5342598887871</v>
      </c>
      <c r="F66">
        <f t="shared" si="0"/>
        <v>48.0400971093891</v>
      </c>
      <c r="G66">
        <f t="shared" si="1"/>
        <v>93.4136357059814</v>
      </c>
      <c r="H66">
        <v>0</v>
      </c>
      <c r="J66">
        <f t="shared" si="2"/>
        <v>48.0400971093891</v>
      </c>
      <c r="Q66">
        <f t="shared" si="3"/>
        <v>0</v>
      </c>
      <c r="R66">
        <f t="shared" si="4"/>
        <v>0</v>
      </c>
      <c r="S66">
        <f t="shared" si="5"/>
        <v>0</v>
      </c>
      <c r="T66">
        <f t="shared" si="6"/>
        <v>0</v>
      </c>
      <c r="U66">
        <f t="shared" si="7"/>
        <v>48.0400971093891</v>
      </c>
      <c r="V66">
        <f t="shared" si="8"/>
        <v>93.4136357059814</v>
      </c>
    </row>
    <row r="67" spans="1:22">
      <c r="A67">
        <f>'v mode buck small signal'!X67</f>
        <v>0.075</v>
      </c>
      <c r="B67">
        <f>'v mode buck small signal'!AI67</f>
        <v>26.0176720488042</v>
      </c>
      <c r="C67">
        <f>'v mode buck small signal'!AJ67</f>
        <v>-0.122256768319686</v>
      </c>
      <c r="D67">
        <f>AMP!$AA67</f>
        <v>21.9062738645655</v>
      </c>
      <c r="E67">
        <f>AMP!$AB67</f>
        <v>93.5819650119277</v>
      </c>
      <c r="F67">
        <f t="shared" ref="F67:F130" si="9">B67+D67</f>
        <v>47.9239459133696</v>
      </c>
      <c r="G67">
        <f t="shared" ref="G67:G130" si="10">C67+E67</f>
        <v>93.459708243608</v>
      </c>
      <c r="H67">
        <v>0</v>
      </c>
      <c r="J67">
        <f t="shared" ref="J67:J130" si="11">ABS(F67)</f>
        <v>47.9239459133696</v>
      </c>
      <c r="Q67">
        <f t="shared" ref="Q67:Q130" si="12">B67*O$2</f>
        <v>0</v>
      </c>
      <c r="R67">
        <f t="shared" ref="R67:R130" si="13">C67*O$2</f>
        <v>0</v>
      </c>
      <c r="S67">
        <f t="shared" ref="S67:S130" si="14">D67*O$3</f>
        <v>0</v>
      </c>
      <c r="T67">
        <f t="shared" ref="T67:T130" si="15">E67*O$3</f>
        <v>0</v>
      </c>
      <c r="U67">
        <f t="shared" ref="U67:U130" si="16">F67*O$4</f>
        <v>47.9239459133696</v>
      </c>
      <c r="V67">
        <f t="shared" ref="V67:V130" si="17">G67*O$4</f>
        <v>93.459708243608</v>
      </c>
    </row>
    <row r="68" spans="1:22">
      <c r="A68">
        <f>'v mode buck small signal'!X68</f>
        <v>0.076</v>
      </c>
      <c r="B68">
        <f>'v mode buck small signal'!AI68</f>
        <v>26.0178265552626</v>
      </c>
      <c r="C68">
        <f>'v mode buck small signal'!AJ68</f>
        <v>-0.123889455763713</v>
      </c>
      <c r="D68">
        <f>AMP!$AA68</f>
        <v>21.7915183464448</v>
      </c>
      <c r="E68">
        <f>AMP!$AB68</f>
        <v>93.629667918297</v>
      </c>
      <c r="F68">
        <f t="shared" si="9"/>
        <v>47.8093449017075</v>
      </c>
      <c r="G68">
        <f t="shared" si="10"/>
        <v>93.5057784625333</v>
      </c>
      <c r="H68">
        <v>0</v>
      </c>
      <c r="J68">
        <f t="shared" si="11"/>
        <v>47.8093449017075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47.8093449017075</v>
      </c>
      <c r="V68">
        <f t="shared" si="17"/>
        <v>93.5057784625333</v>
      </c>
    </row>
    <row r="69" spans="1:22">
      <c r="A69">
        <f>'v mode buck small signal'!X69</f>
        <v>0.077</v>
      </c>
      <c r="B69">
        <f>'v mode buck small signal'!AI69</f>
        <v>26.0179831109375</v>
      </c>
      <c r="C69">
        <f>'v mode buck small signal'!AJ69</f>
        <v>-0.125522246503005</v>
      </c>
      <c r="D69">
        <f>AMP!$AA69</f>
        <v>21.6782705874712</v>
      </c>
      <c r="E69">
        <f>AMP!$AB69</f>
        <v>93.6773685785948</v>
      </c>
      <c r="F69">
        <f t="shared" si="9"/>
        <v>47.6962536984087</v>
      </c>
      <c r="G69">
        <f t="shared" si="10"/>
        <v>93.5518463320917</v>
      </c>
      <c r="H69">
        <v>0</v>
      </c>
      <c r="J69">
        <f t="shared" si="11"/>
        <v>47.6962536984087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47.6962536984087</v>
      </c>
      <c r="V69">
        <f t="shared" si="17"/>
        <v>93.5518463320917</v>
      </c>
    </row>
    <row r="70" spans="1:22">
      <c r="A70">
        <f>'v mode buck small signal'!X70</f>
        <v>0.078</v>
      </c>
      <c r="B70">
        <f>'v mode buck small signal'!AI70</f>
        <v>26.0181417159382</v>
      </c>
      <c r="C70">
        <f>'v mode buck small signal'!AJ70</f>
        <v>-0.127155141902959</v>
      </c>
      <c r="D70">
        <f>AMP!$AA70</f>
        <v>21.5664917745448</v>
      </c>
      <c r="E70">
        <f>AMP!$AB70</f>
        <v>93.7250669635308</v>
      </c>
      <c r="F70">
        <f t="shared" si="9"/>
        <v>47.584633490483</v>
      </c>
      <c r="G70">
        <f t="shared" si="10"/>
        <v>93.5979118216278</v>
      </c>
      <c r="H70">
        <v>0</v>
      </c>
      <c r="J70">
        <f t="shared" si="11"/>
        <v>47.584633490483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47.584633490483</v>
      </c>
      <c r="V70">
        <f t="shared" si="17"/>
        <v>93.5979118216278</v>
      </c>
    </row>
    <row r="71" spans="1:22">
      <c r="A71">
        <f>'v mode buck small signal'!X71</f>
        <v>0.079</v>
      </c>
      <c r="B71">
        <f>'v mode buck small signal'!AI71</f>
        <v>26.0183023703759</v>
      </c>
      <c r="C71">
        <f>'v mode buck small signal'!AJ71</f>
        <v>-0.128788143329262</v>
      </c>
      <c r="D71">
        <f>AMP!$AA71</f>
        <v>21.456144577919</v>
      </c>
      <c r="E71">
        <f>AMP!$AB71</f>
        <v>93.7727630438253</v>
      </c>
      <c r="F71">
        <f t="shared" si="9"/>
        <v>47.4744469482949</v>
      </c>
      <c r="G71">
        <f t="shared" si="10"/>
        <v>93.6439749004961</v>
      </c>
      <c r="H71">
        <v>0</v>
      </c>
      <c r="J71">
        <f t="shared" si="11"/>
        <v>47.4744469482949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47.4744469482949</v>
      </c>
      <c r="V71">
        <f t="shared" si="17"/>
        <v>93.6439749004961</v>
      </c>
    </row>
    <row r="72" spans="1:22">
      <c r="A72">
        <f>'v mode buck small signal'!X72</f>
        <v>0.08</v>
      </c>
      <c r="B72">
        <f>'v mode buck small signal'!AI72</f>
        <v>26.0184650743629</v>
      </c>
      <c r="C72">
        <f>'v mode buck small signal'!AJ72</f>
        <v>-0.130421252147816</v>
      </c>
      <c r="D72">
        <f>AMP!$AA72</f>
        <v>21.3471930765606</v>
      </c>
      <c r="E72">
        <f>AMP!$AB72</f>
        <v>93.820456790209</v>
      </c>
      <c r="F72">
        <f t="shared" si="9"/>
        <v>47.3656581509235</v>
      </c>
      <c r="G72">
        <f t="shared" si="10"/>
        <v>93.6900355380612</v>
      </c>
      <c r="H72">
        <v>0</v>
      </c>
      <c r="J72">
        <f t="shared" si="11"/>
        <v>47.3656581509235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47.3656581509235</v>
      </c>
      <c r="V72">
        <f t="shared" si="17"/>
        <v>93.6900355380612</v>
      </c>
    </row>
    <row r="73" spans="1:22">
      <c r="A73">
        <f>'v mode buck small signal'!X73</f>
        <v>0.081</v>
      </c>
      <c r="B73">
        <f>'v mode buck small signal'!AI73</f>
        <v>26.0186298280132</v>
      </c>
      <c r="C73">
        <f>'v mode buck small signal'!AJ73</f>
        <v>-0.132054469724801</v>
      </c>
      <c r="D73">
        <f>AMP!$AA73</f>
        <v>21.2396026881466</v>
      </c>
      <c r="E73">
        <f>AMP!$AB73</f>
        <v>93.8681481734228</v>
      </c>
      <c r="F73">
        <f t="shared" si="9"/>
        <v>47.2582325161599</v>
      </c>
      <c r="G73">
        <f t="shared" si="10"/>
        <v>93.736093703698</v>
      </c>
      <c r="H73">
        <v>0</v>
      </c>
      <c r="J73">
        <f t="shared" si="11"/>
        <v>47.2582325161599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47.2582325161599</v>
      </c>
      <c r="V73">
        <f t="shared" si="17"/>
        <v>93.736093703698</v>
      </c>
    </row>
    <row r="74" spans="1:22">
      <c r="A74">
        <f>'v mode buck small signal'!X74</f>
        <v>0.082</v>
      </c>
      <c r="B74">
        <f>'v mode buck small signal'!AI74</f>
        <v>26.0187966314421</v>
      </c>
      <c r="C74">
        <f>'v mode buck small signal'!AJ74</f>
        <v>-0.133687797426633</v>
      </c>
      <c r="D74">
        <f>AMP!$AA74</f>
        <v>21.1333401033564</v>
      </c>
      <c r="E74">
        <f>AMP!$AB74</f>
        <v>93.9158371642186</v>
      </c>
      <c r="F74">
        <f t="shared" si="9"/>
        <v>47.1521367347985</v>
      </c>
      <c r="G74">
        <f t="shared" si="10"/>
        <v>93.782149366792</v>
      </c>
      <c r="H74">
        <v>0</v>
      </c>
      <c r="J74">
        <f t="shared" si="11"/>
        <v>47.1521367347985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47.1521367347985</v>
      </c>
      <c r="V74">
        <f t="shared" si="17"/>
        <v>93.782149366792</v>
      </c>
    </row>
    <row r="75" spans="1:22">
      <c r="A75">
        <f>'v mode buck small signal'!X75</f>
        <v>0.083</v>
      </c>
      <c r="B75">
        <f>'v mode buck small signal'!AI75</f>
        <v>26.0189654847664</v>
      </c>
      <c r="C75">
        <f>'v mode buck small signal'!AJ75</f>
        <v>-0.135321236619999</v>
      </c>
      <c r="D75">
        <f>AMP!$AA75</f>
        <v>21.0283732241453</v>
      </c>
      <c r="E75">
        <f>AMP!$AB75</f>
        <v>93.9635237333591</v>
      </c>
      <c r="F75">
        <f t="shared" si="9"/>
        <v>47.0473387089116</v>
      </c>
      <c r="G75">
        <f t="shared" si="10"/>
        <v>93.8282024967391</v>
      </c>
      <c r="H75">
        <v>0</v>
      </c>
      <c r="J75">
        <f t="shared" si="11"/>
        <v>47.0473387089116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47.0473387089116</v>
      </c>
      <c r="V75">
        <f t="shared" si="17"/>
        <v>93.8282024967391</v>
      </c>
    </row>
    <row r="76" spans="1:22">
      <c r="A76">
        <f>'v mode buck small signal'!X76</f>
        <v>0.084</v>
      </c>
      <c r="B76">
        <f>'v mode buck small signal'!AI76</f>
        <v>26.0191363881042</v>
      </c>
      <c r="C76">
        <f>'v mode buck small signal'!AJ76</f>
        <v>-0.136954788671854</v>
      </c>
      <c r="D76">
        <f>AMP!$AA76</f>
        <v>20.9246711057166</v>
      </c>
      <c r="E76">
        <f>AMP!$AB76</f>
        <v>94.0112078516177</v>
      </c>
      <c r="F76">
        <f t="shared" si="9"/>
        <v>46.9438074938208</v>
      </c>
      <c r="G76">
        <f t="shared" si="10"/>
        <v>93.8742530629458</v>
      </c>
      <c r="H76">
        <v>0</v>
      </c>
      <c r="J76">
        <f t="shared" si="11"/>
        <v>46.9438074938208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46.9438074938208</v>
      </c>
      <c r="V76">
        <f t="shared" si="17"/>
        <v>93.8742530629458</v>
      </c>
    </row>
    <row r="77" spans="1:22">
      <c r="A77">
        <f>'v mode buck small signal'!X77</f>
        <v>0.085</v>
      </c>
      <c r="B77">
        <f>'v mode buck small signal'!AI77</f>
        <v>26.0193093415752</v>
      </c>
      <c r="C77">
        <f>'v mode buck small signal'!AJ77</f>
        <v>-0.138588454949408</v>
      </c>
      <c r="D77">
        <f>AMP!$AA77</f>
        <v>20.8222039019254</v>
      </c>
      <c r="E77">
        <f>AMP!$AB77</f>
        <v>94.0588894897791</v>
      </c>
      <c r="F77">
        <f t="shared" si="9"/>
        <v>46.8415132435006</v>
      </c>
      <c r="G77">
        <f t="shared" si="10"/>
        <v>93.9203010348296</v>
      </c>
      <c r="H77">
        <v>0</v>
      </c>
      <c r="J77">
        <f t="shared" si="11"/>
        <v>46.8415132435006</v>
      </c>
      <c r="Q77">
        <f t="shared" si="12"/>
        <v>0</v>
      </c>
      <c r="R77">
        <f t="shared" si="13"/>
        <v>0</v>
      </c>
      <c r="S77">
        <f t="shared" si="14"/>
        <v>0</v>
      </c>
      <c r="T77">
        <f t="shared" si="15"/>
        <v>0</v>
      </c>
      <c r="U77">
        <f t="shared" si="16"/>
        <v>46.8415132435006</v>
      </c>
      <c r="V77">
        <f t="shared" si="17"/>
        <v>93.9203010348296</v>
      </c>
    </row>
    <row r="78" spans="1:22">
      <c r="A78">
        <f>'v mode buck small signal'!X78</f>
        <v>0.086</v>
      </c>
      <c r="B78">
        <f>'v mode buck small signal'!AI78</f>
        <v>26.0194843453004</v>
      </c>
      <c r="C78">
        <f>'v mode buck small signal'!AJ78</f>
        <v>-0.140222236820141</v>
      </c>
      <c r="D78">
        <f>AMP!$AA78</f>
        <v>20.7209428138766</v>
      </c>
      <c r="E78">
        <f>AMP!$AB78</f>
        <v>94.106568618639</v>
      </c>
      <c r="F78">
        <f t="shared" si="9"/>
        <v>46.7404271591771</v>
      </c>
      <c r="G78">
        <f t="shared" si="10"/>
        <v>93.9663463818189</v>
      </c>
      <c r="H78">
        <v>0</v>
      </c>
      <c r="J78">
        <f t="shared" si="11"/>
        <v>46.7404271591771</v>
      </c>
      <c r="Q78">
        <f t="shared" si="12"/>
        <v>0</v>
      </c>
      <c r="R78">
        <f t="shared" si="13"/>
        <v>0</v>
      </c>
      <c r="S78">
        <f t="shared" si="14"/>
        <v>0</v>
      </c>
      <c r="T78">
        <f t="shared" si="15"/>
        <v>0</v>
      </c>
      <c r="U78">
        <f t="shared" si="16"/>
        <v>46.7404271591771</v>
      </c>
      <c r="V78">
        <f t="shared" si="17"/>
        <v>93.9663463818189</v>
      </c>
    </row>
    <row r="79" spans="1:22">
      <c r="A79">
        <f>'v mode buck small signal'!X79</f>
        <v>0.087</v>
      </c>
      <c r="B79">
        <f>'v mode buck small signal'!AI79</f>
        <v>26.0196613994025</v>
      </c>
      <c r="C79">
        <f>'v mode buck small signal'!AJ79</f>
        <v>-0.141856135651812</v>
      </c>
      <c r="D79">
        <f>AMP!$AA79</f>
        <v>20.6208600414944</v>
      </c>
      <c r="E79">
        <f>AMP!$AB79</f>
        <v>94.1542452090046</v>
      </c>
      <c r="F79">
        <f t="shared" si="9"/>
        <v>46.6405214408969</v>
      </c>
      <c r="G79">
        <f t="shared" si="10"/>
        <v>94.0123890733528</v>
      </c>
      <c r="H79">
        <v>0</v>
      </c>
      <c r="J79">
        <f t="shared" si="11"/>
        <v>46.6405214408969</v>
      </c>
      <c r="Q79">
        <f t="shared" si="12"/>
        <v>0</v>
      </c>
      <c r="R79">
        <f t="shared" si="13"/>
        <v>0</v>
      </c>
      <c r="S79">
        <f t="shared" si="14"/>
        <v>0</v>
      </c>
      <c r="T79">
        <f t="shared" si="15"/>
        <v>0</v>
      </c>
      <c r="U79">
        <f t="shared" si="16"/>
        <v>46.6405214408969</v>
      </c>
      <c r="V79">
        <f t="shared" si="17"/>
        <v>94.0123890733528</v>
      </c>
    </row>
    <row r="80" spans="1:22">
      <c r="A80">
        <f>'v mode buck small signal'!X80</f>
        <v>0.088</v>
      </c>
      <c r="B80">
        <f>'v mode buck small signal'!AI80</f>
        <v>26.0198405040054</v>
      </c>
      <c r="C80">
        <f>'v mode buck small signal'!AJ80</f>
        <v>-0.143490152812448</v>
      </c>
      <c r="D80">
        <f>AMP!$AA80</f>
        <v>20.5219287378582</v>
      </c>
      <c r="E80">
        <f>AMP!$AB80</f>
        <v>94.2019192316945</v>
      </c>
      <c r="F80">
        <f t="shared" si="9"/>
        <v>46.5417692418636</v>
      </c>
      <c r="G80">
        <f t="shared" si="10"/>
        <v>94.0584290788821</v>
      </c>
      <c r="H80">
        <v>0</v>
      </c>
      <c r="J80">
        <f t="shared" si="11"/>
        <v>46.5417692418636</v>
      </c>
      <c r="Q80">
        <f t="shared" si="12"/>
        <v>0</v>
      </c>
      <c r="R80">
        <f t="shared" si="13"/>
        <v>0</v>
      </c>
      <c r="S80">
        <f t="shared" si="14"/>
        <v>0</v>
      </c>
      <c r="T80">
        <f t="shared" si="15"/>
        <v>0</v>
      </c>
      <c r="U80">
        <f t="shared" si="16"/>
        <v>46.5417692418636</v>
      </c>
      <c r="V80">
        <f t="shared" si="17"/>
        <v>94.0584290788821</v>
      </c>
    </row>
    <row r="81" spans="1:22">
      <c r="A81">
        <f>'v mode buck small signal'!X81</f>
        <v>0.089</v>
      </c>
      <c r="B81">
        <f>'v mode buck small signal'!AI81</f>
        <v>26.0200216592345</v>
      </c>
      <c r="C81">
        <f>'v mode buck small signal'!AJ81</f>
        <v>-0.145124289670368</v>
      </c>
      <c r="D81">
        <f>AMP!$AA81</f>
        <v>20.4241229661205</v>
      </c>
      <c r="E81">
        <f>AMP!$AB81</f>
        <v>94.2495906575388</v>
      </c>
      <c r="F81">
        <f t="shared" si="9"/>
        <v>46.444144625355</v>
      </c>
      <c r="G81">
        <f t="shared" si="10"/>
        <v>94.1044663678684</v>
      </c>
      <c r="H81">
        <v>0</v>
      </c>
      <c r="J81">
        <f t="shared" si="11"/>
        <v>46.444144625355</v>
      </c>
      <c r="Q81">
        <f t="shared" si="12"/>
        <v>0</v>
      </c>
      <c r="R81">
        <f t="shared" si="13"/>
        <v>0</v>
      </c>
      <c r="S81">
        <f t="shared" si="14"/>
        <v>0</v>
      </c>
      <c r="T81">
        <f t="shared" si="15"/>
        <v>0</v>
      </c>
      <c r="U81">
        <f t="shared" si="16"/>
        <v>46.444144625355</v>
      </c>
      <c r="V81">
        <f t="shared" si="17"/>
        <v>94.1044663678684</v>
      </c>
    </row>
    <row r="82" spans="1:22">
      <c r="A82">
        <f>'v mode buck small signal'!X82</f>
        <v>0.09</v>
      </c>
      <c r="B82">
        <f>'v mode buck small signal'!AI82</f>
        <v>26.0202048652167</v>
      </c>
      <c r="C82">
        <f>'v mode buck small signal'!AJ82</f>
        <v>-0.146758547594147</v>
      </c>
      <c r="D82">
        <f>AMP!$AA82</f>
        <v>20.3274176588299</v>
      </c>
      <c r="E82">
        <f>AMP!$AB82</f>
        <v>94.2972594573794</v>
      </c>
      <c r="F82">
        <f t="shared" si="9"/>
        <v>46.3476225240465</v>
      </c>
      <c r="G82">
        <f t="shared" si="10"/>
        <v>94.1505009097852</v>
      </c>
      <c r="H82">
        <v>0</v>
      </c>
      <c r="J82">
        <f t="shared" si="11"/>
        <v>46.3476225240465</v>
      </c>
      <c r="Q82">
        <f t="shared" si="12"/>
        <v>0</v>
      </c>
      <c r="R82">
        <f t="shared" si="13"/>
        <v>0</v>
      </c>
      <c r="S82">
        <f t="shared" si="14"/>
        <v>0</v>
      </c>
      <c r="T82">
        <f t="shared" si="15"/>
        <v>0</v>
      </c>
      <c r="U82">
        <f t="shared" si="16"/>
        <v>46.3476225240465</v>
      </c>
      <c r="V82">
        <f t="shared" si="17"/>
        <v>94.1505009097852</v>
      </c>
    </row>
    <row r="83" spans="1:22">
      <c r="A83">
        <f>'v mode buck small signal'!X83</f>
        <v>0.091</v>
      </c>
      <c r="B83">
        <f>'v mode buck small signal'!AI83</f>
        <v>26.0203901220801</v>
      </c>
      <c r="C83">
        <f>'v mode buck small signal'!AJ83</f>
        <v>-0.14839292795268</v>
      </c>
      <c r="D83">
        <f>AMP!$AA83</f>
        <v>20.231788579503</v>
      </c>
      <c r="E83">
        <f>AMP!$AB83</f>
        <v>94.3449256020699</v>
      </c>
      <c r="F83">
        <f t="shared" si="9"/>
        <v>46.2521787015831</v>
      </c>
      <c r="G83">
        <f t="shared" si="10"/>
        <v>94.1965326741172</v>
      </c>
      <c r="H83">
        <v>0</v>
      </c>
      <c r="J83">
        <f t="shared" si="11"/>
        <v>46.2521787015831</v>
      </c>
      <c r="Q83">
        <f t="shared" si="12"/>
        <v>0</v>
      </c>
      <c r="R83">
        <f t="shared" si="13"/>
        <v>0</v>
      </c>
      <c r="S83">
        <f t="shared" si="14"/>
        <v>0</v>
      </c>
      <c r="T83">
        <f t="shared" si="15"/>
        <v>0</v>
      </c>
      <c r="U83">
        <f t="shared" si="16"/>
        <v>46.2521787015831</v>
      </c>
      <c r="V83">
        <f t="shared" si="17"/>
        <v>94.1965326741172</v>
      </c>
    </row>
    <row r="84" spans="1:22">
      <c r="A84">
        <f>'v mode buck small signal'!X84</f>
        <v>0.092</v>
      </c>
      <c r="B84">
        <f>'v mode buck small signal'!AI84</f>
        <v>26.0205774299547</v>
      </c>
      <c r="C84">
        <f>'v mode buck small signal'!AJ84</f>
        <v>-0.150027432115128</v>
      </c>
      <c r="D84">
        <f>AMP!$AA84</f>
        <v>20.1372122862951</v>
      </c>
      <c r="E84">
        <f>AMP!$AB84</f>
        <v>94.3925890624761</v>
      </c>
      <c r="F84">
        <f t="shared" si="9"/>
        <v>46.1577897162498</v>
      </c>
      <c r="G84">
        <f t="shared" si="10"/>
        <v>94.242561630361</v>
      </c>
      <c r="H84">
        <v>0</v>
      </c>
      <c r="J84">
        <f t="shared" si="11"/>
        <v>46.1577897162498</v>
      </c>
      <c r="Q84">
        <f t="shared" si="12"/>
        <v>0</v>
      </c>
      <c r="R84">
        <f t="shared" si="13"/>
        <v>0</v>
      </c>
      <c r="S84">
        <f t="shared" si="14"/>
        <v>0</v>
      </c>
      <c r="T84">
        <f t="shared" si="15"/>
        <v>0</v>
      </c>
      <c r="U84">
        <f t="shared" si="16"/>
        <v>46.1577897162498</v>
      </c>
      <c r="V84">
        <f t="shared" si="17"/>
        <v>94.242561630361</v>
      </c>
    </row>
    <row r="85" spans="1:22">
      <c r="A85">
        <f>'v mode buck small signal'!X85</f>
        <v>0.093</v>
      </c>
      <c r="B85">
        <f>'v mode buck small signal'!AI85</f>
        <v>26.0207667889715</v>
      </c>
      <c r="C85">
        <f>'v mode buck small signal'!AJ85</f>
        <v>-0.151662061450933</v>
      </c>
      <c r="D85">
        <f>AMP!$AA85</f>
        <v>20.043666097636</v>
      </c>
      <c r="E85">
        <f>AMP!$AB85</f>
        <v>94.4402498094757</v>
      </c>
      <c r="F85">
        <f t="shared" si="9"/>
        <v>46.0644328866075</v>
      </c>
      <c r="G85">
        <f t="shared" si="10"/>
        <v>94.2885877480248</v>
      </c>
      <c r="H85">
        <v>0</v>
      </c>
      <c r="J85">
        <f t="shared" si="11"/>
        <v>46.0644328866075</v>
      </c>
      <c r="Q85">
        <f t="shared" si="12"/>
        <v>0</v>
      </c>
      <c r="R85">
        <f t="shared" si="13"/>
        <v>0</v>
      </c>
      <c r="S85">
        <f t="shared" si="14"/>
        <v>0</v>
      </c>
      <c r="T85">
        <f t="shared" si="15"/>
        <v>0</v>
      </c>
      <c r="U85">
        <f t="shared" si="16"/>
        <v>46.0644328866075</v>
      </c>
      <c r="V85">
        <f t="shared" si="17"/>
        <v>94.2885877480248</v>
      </c>
    </row>
    <row r="86" spans="1:22">
      <c r="A86">
        <f>'v mode buck small signal'!X86</f>
        <v>0.094</v>
      </c>
      <c r="B86">
        <f>'v mode buck small signal'!AI86</f>
        <v>26.0209581992633</v>
      </c>
      <c r="C86">
        <f>'v mode buck small signal'!AJ86</f>
        <v>-0.153296817329869</v>
      </c>
      <c r="D86">
        <f>AMP!$AA86</f>
        <v>19.9511280597028</v>
      </c>
      <c r="E86">
        <f>AMP!$AB86</f>
        <v>94.4879078139587</v>
      </c>
      <c r="F86">
        <f t="shared" si="9"/>
        <v>45.972086258966</v>
      </c>
      <c r="G86">
        <f t="shared" si="10"/>
        <v>94.3346109966288</v>
      </c>
      <c r="H86">
        <v>0</v>
      </c>
      <c r="J86">
        <f t="shared" si="11"/>
        <v>45.972086258966</v>
      </c>
      <c r="Q86">
        <f t="shared" si="12"/>
        <v>0</v>
      </c>
      <c r="R86">
        <f t="shared" si="13"/>
        <v>0</v>
      </c>
      <c r="S86">
        <f t="shared" si="14"/>
        <v>0</v>
      </c>
      <c r="T86">
        <f t="shared" si="15"/>
        <v>0</v>
      </c>
      <c r="U86">
        <f t="shared" si="16"/>
        <v>45.972086258966</v>
      </c>
      <c r="V86">
        <f t="shared" si="17"/>
        <v>94.3346109966288</v>
      </c>
    </row>
    <row r="87" spans="1:22">
      <c r="A87">
        <f>'v mode buck small signal'!X87</f>
        <v>0.095</v>
      </c>
      <c r="B87">
        <f>'v mode buck small signal'!AI87</f>
        <v>26.0211516609639</v>
      </c>
      <c r="C87">
        <f>'v mode buck small signal'!AJ87</f>
        <v>-0.154931701121978</v>
      </c>
      <c r="D87">
        <f>AMP!$AA87</f>
        <v>19.8595769156136</v>
      </c>
      <c r="E87">
        <f>AMP!$AB87</f>
        <v>94.5355630468275</v>
      </c>
      <c r="F87">
        <f t="shared" si="9"/>
        <v>45.8807285765775</v>
      </c>
      <c r="G87">
        <f t="shared" si="10"/>
        <v>94.3806313457055</v>
      </c>
      <c r="H87">
        <v>0</v>
      </c>
      <c r="J87">
        <f t="shared" si="11"/>
        <v>45.8807285765775</v>
      </c>
      <c r="Q87">
        <f t="shared" si="12"/>
        <v>0</v>
      </c>
      <c r="R87">
        <f t="shared" si="13"/>
        <v>0</v>
      </c>
      <c r="S87">
        <f t="shared" si="14"/>
        <v>0</v>
      </c>
      <c r="T87">
        <f t="shared" si="15"/>
        <v>0</v>
      </c>
      <c r="U87">
        <f t="shared" si="16"/>
        <v>45.8807285765775</v>
      </c>
      <c r="V87">
        <f t="shared" si="17"/>
        <v>94.3806313457055</v>
      </c>
    </row>
    <row r="88" spans="1:22">
      <c r="A88">
        <f>'v mode buck small signal'!X88</f>
        <v>0.096</v>
      </c>
      <c r="B88">
        <f>'v mode buck small signal'!AI88</f>
        <v>26.021347174209</v>
      </c>
      <c r="C88">
        <f>'v mode buck small signal'!AJ88</f>
        <v>-0.156566714197615</v>
      </c>
      <c r="D88">
        <f>AMP!$AA88</f>
        <v>19.7689920762351</v>
      </c>
      <c r="E88">
        <f>AMP!$AB88</f>
        <v>94.5832154789969</v>
      </c>
      <c r="F88">
        <f t="shared" si="9"/>
        <v>45.7903392504441</v>
      </c>
      <c r="G88">
        <f t="shared" si="10"/>
        <v>94.4266487647993</v>
      </c>
      <c r="H88">
        <v>0</v>
      </c>
      <c r="J88">
        <f t="shared" si="11"/>
        <v>45.7903392504441</v>
      </c>
      <c r="Q88">
        <f t="shared" si="12"/>
        <v>0</v>
      </c>
      <c r="R88">
        <f t="shared" si="13"/>
        <v>0</v>
      </c>
      <c r="S88">
        <f t="shared" si="14"/>
        <v>0</v>
      </c>
      <c r="T88">
        <f t="shared" si="15"/>
        <v>0</v>
      </c>
      <c r="U88">
        <f t="shared" si="16"/>
        <v>45.7903392504441</v>
      </c>
      <c r="V88">
        <f t="shared" si="17"/>
        <v>94.4266487647993</v>
      </c>
    </row>
    <row r="89" spans="1:22">
      <c r="A89">
        <f>'v mode buck small signal'!X89</f>
        <v>0.097</v>
      </c>
      <c r="B89">
        <f>'v mode buck small signal'!AI89</f>
        <v>26.0215447391356</v>
      </c>
      <c r="C89">
        <f>'v mode buck small signal'!AJ89</f>
        <v>-0.158201857927428</v>
      </c>
      <c r="D89">
        <f>AMP!$AA89</f>
        <v>19.679353592502</v>
      </c>
      <c r="E89">
        <f>AMP!$AB89</f>
        <v>94.6308650813942</v>
      </c>
      <c r="F89">
        <f t="shared" si="9"/>
        <v>45.7008983316376</v>
      </c>
      <c r="G89">
        <f t="shared" si="10"/>
        <v>94.4726632234668</v>
      </c>
      <c r="H89">
        <v>0</v>
      </c>
      <c r="J89">
        <f t="shared" si="11"/>
        <v>45.7008983316376</v>
      </c>
      <c r="Q89">
        <f t="shared" si="12"/>
        <v>0</v>
      </c>
      <c r="R89">
        <f t="shared" si="13"/>
        <v>0</v>
      </c>
      <c r="S89">
        <f t="shared" si="14"/>
        <v>0</v>
      </c>
      <c r="T89">
        <f t="shared" si="15"/>
        <v>0</v>
      </c>
      <c r="U89">
        <f t="shared" si="16"/>
        <v>45.7008983316376</v>
      </c>
      <c r="V89">
        <f t="shared" si="17"/>
        <v>94.4726632234668</v>
      </c>
    </row>
    <row r="90" spans="1:22">
      <c r="A90">
        <f>'v mode buck small signal'!X90</f>
        <v>0.098</v>
      </c>
      <c r="B90">
        <f>'v mode buck small signal'!AI90</f>
        <v>26.0217443558819</v>
      </c>
      <c r="C90">
        <f>'v mode buck small signal'!AJ90</f>
        <v>-0.159837133682396</v>
      </c>
      <c r="D90">
        <f>AMP!$AA90</f>
        <v>19.5906421291564</v>
      </c>
      <c r="E90">
        <f>AMP!$AB90</f>
        <v>94.6785118249599</v>
      </c>
      <c r="F90">
        <f t="shared" si="9"/>
        <v>45.6123864850384</v>
      </c>
      <c r="G90">
        <f t="shared" si="10"/>
        <v>94.5186746912775</v>
      </c>
      <c r="H90">
        <v>0</v>
      </c>
      <c r="J90">
        <f t="shared" si="11"/>
        <v>45.6123864850384</v>
      </c>
      <c r="Q90">
        <f t="shared" si="12"/>
        <v>0</v>
      </c>
      <c r="R90">
        <f t="shared" si="13"/>
        <v>0</v>
      </c>
      <c r="S90">
        <f t="shared" si="14"/>
        <v>0</v>
      </c>
      <c r="T90">
        <f t="shared" si="15"/>
        <v>0</v>
      </c>
      <c r="U90">
        <f t="shared" si="16"/>
        <v>45.6123864850384</v>
      </c>
      <c r="V90">
        <f t="shared" si="17"/>
        <v>94.5186746912775</v>
      </c>
    </row>
    <row r="91" spans="1:22">
      <c r="A91">
        <f>'v mode buck small signal'!X91</f>
        <v>0.099</v>
      </c>
      <c r="B91">
        <f>'v mode buck small signal'!AI91</f>
        <v>26.021946024588</v>
      </c>
      <c r="C91">
        <f>'v mode buck small signal'!AJ91</f>
        <v>-0.16147254283379</v>
      </c>
      <c r="D91">
        <f>AMP!$AA91</f>
        <v>19.5028389398203</v>
      </c>
      <c r="E91">
        <f>AMP!$AB91</f>
        <v>94.7261556806467</v>
      </c>
      <c r="F91">
        <f t="shared" si="9"/>
        <v>45.5247849644083</v>
      </c>
      <c r="G91">
        <f t="shared" si="10"/>
        <v>94.5646831378129</v>
      </c>
      <c r="H91">
        <v>0</v>
      </c>
      <c r="J91">
        <f t="shared" si="11"/>
        <v>45.5247849644083</v>
      </c>
      <c r="Q91">
        <f t="shared" si="12"/>
        <v>0</v>
      </c>
      <c r="R91">
        <f t="shared" si="13"/>
        <v>0</v>
      </c>
      <c r="S91">
        <f t="shared" si="14"/>
        <v>0</v>
      </c>
      <c r="T91">
        <f t="shared" si="15"/>
        <v>0</v>
      </c>
      <c r="U91">
        <f t="shared" si="16"/>
        <v>45.5247849644083</v>
      </c>
      <c r="V91">
        <f t="shared" si="17"/>
        <v>94.5646831378129</v>
      </c>
    </row>
    <row r="92" spans="1:22">
      <c r="A92">
        <f>'v mode buck small signal'!X92</f>
        <v>0.1</v>
      </c>
      <c r="B92">
        <f>'v mode buck small signal'!AI92</f>
        <v>26.0221497453949</v>
      </c>
      <c r="C92">
        <f>'v mode buck small signal'!AJ92</f>
        <v>-0.163108086753192</v>
      </c>
      <c r="D92">
        <f>AMP!$AA92</f>
        <v>19.4159258433203</v>
      </c>
      <c r="E92">
        <f>AMP!$AB92</f>
        <v>94.7737966194208</v>
      </c>
      <c r="F92">
        <f t="shared" si="9"/>
        <v>45.4380755887151</v>
      </c>
      <c r="G92">
        <f t="shared" si="10"/>
        <v>94.6106885326677</v>
      </c>
      <c r="H92">
        <v>0</v>
      </c>
      <c r="J92">
        <f t="shared" si="11"/>
        <v>45.4380755887151</v>
      </c>
      <c r="Q92">
        <f t="shared" si="12"/>
        <v>0</v>
      </c>
      <c r="R92">
        <f t="shared" si="13"/>
        <v>0</v>
      </c>
      <c r="S92">
        <f t="shared" si="14"/>
        <v>0</v>
      </c>
      <c r="T92">
        <f t="shared" si="15"/>
        <v>0</v>
      </c>
      <c r="U92">
        <f t="shared" si="16"/>
        <v>45.4380755887151</v>
      </c>
      <c r="V92">
        <f t="shared" si="17"/>
        <v>94.6106885326677</v>
      </c>
    </row>
    <row r="93" spans="1:22">
      <c r="A93">
        <f>'v mode buck small signal'!X93</f>
        <v>0.11</v>
      </c>
      <c r="B93">
        <f>'v mode buck small signal'!AI93</f>
        <v>26.0242998511334</v>
      </c>
      <c r="C93">
        <f>'v mode buck small signal'!AJ93</f>
        <v>-0.179471240169909</v>
      </c>
      <c r="D93">
        <f>AMP!$AA93</f>
        <v>18.5921123267939</v>
      </c>
      <c r="E93">
        <f>AMP!$AB93</f>
        <v>95.2500391990366</v>
      </c>
      <c r="F93">
        <f t="shared" si="9"/>
        <v>44.6164121779273</v>
      </c>
      <c r="G93">
        <f t="shared" si="10"/>
        <v>95.0705679588667</v>
      </c>
      <c r="H93">
        <v>0</v>
      </c>
      <c r="J93">
        <f t="shared" si="11"/>
        <v>44.6164121779273</v>
      </c>
      <c r="Q93">
        <f t="shared" si="12"/>
        <v>0</v>
      </c>
      <c r="R93">
        <f t="shared" si="13"/>
        <v>0</v>
      </c>
      <c r="S93">
        <f t="shared" si="14"/>
        <v>0</v>
      </c>
      <c r="T93">
        <f t="shared" si="15"/>
        <v>0</v>
      </c>
      <c r="U93">
        <f t="shared" si="16"/>
        <v>44.6164121779273</v>
      </c>
      <c r="V93">
        <f t="shared" si="17"/>
        <v>95.0705679588667</v>
      </c>
    </row>
    <row r="94" spans="1:22">
      <c r="A94">
        <f>'v mode buck small signal'!X94</f>
        <v>0.12</v>
      </c>
      <c r="B94">
        <f>'v mode buck small signal'!AI94</f>
        <v>26.0266553331247</v>
      </c>
      <c r="C94">
        <f>'v mode buck small signal'!AJ94</f>
        <v>-0.195849381601073</v>
      </c>
      <c r="D94">
        <f>AMP!$AA94</f>
        <v>17.8407626338043</v>
      </c>
      <c r="E94">
        <f>AMP!$AB94</f>
        <v>95.7259582513897</v>
      </c>
      <c r="F94">
        <f t="shared" si="9"/>
        <v>43.8674179669289</v>
      </c>
      <c r="G94">
        <f t="shared" si="10"/>
        <v>95.5301088697886</v>
      </c>
      <c r="H94">
        <v>0</v>
      </c>
      <c r="J94">
        <f t="shared" si="11"/>
        <v>43.8674179669289</v>
      </c>
      <c r="Q94">
        <f t="shared" si="12"/>
        <v>0</v>
      </c>
      <c r="R94">
        <f t="shared" si="13"/>
        <v>0</v>
      </c>
      <c r="S94">
        <f t="shared" si="14"/>
        <v>0</v>
      </c>
      <c r="T94">
        <f t="shared" si="15"/>
        <v>0</v>
      </c>
      <c r="U94">
        <f t="shared" si="16"/>
        <v>43.8674179669289</v>
      </c>
      <c r="V94">
        <f t="shared" si="17"/>
        <v>95.5301088697886</v>
      </c>
    </row>
    <row r="95" spans="1:22">
      <c r="A95">
        <f>'v mode buck small signal'!X95</f>
        <v>0.13</v>
      </c>
      <c r="B95">
        <f>'v mode buck small signal'!AI95</f>
        <v>26.0292163565528</v>
      </c>
      <c r="C95">
        <f>'v mode buck small signal'!AJ95</f>
        <v>-0.212243888342609</v>
      </c>
      <c r="D95">
        <f>AMP!$AA95</f>
        <v>17.1503224402356</v>
      </c>
      <c r="E95">
        <f>AMP!$AB95</f>
        <v>96.2015249767521</v>
      </c>
      <c r="F95">
        <f t="shared" si="9"/>
        <v>43.1795387967884</v>
      </c>
      <c r="G95">
        <f t="shared" si="10"/>
        <v>95.9892810884094</v>
      </c>
      <c r="H95">
        <v>0</v>
      </c>
      <c r="J95">
        <f t="shared" si="11"/>
        <v>43.1795387967884</v>
      </c>
      <c r="Q95">
        <f t="shared" si="12"/>
        <v>0</v>
      </c>
      <c r="R95">
        <f t="shared" si="13"/>
        <v>0</v>
      </c>
      <c r="S95">
        <f t="shared" si="14"/>
        <v>0</v>
      </c>
      <c r="T95">
        <f t="shared" si="15"/>
        <v>0</v>
      </c>
      <c r="U95">
        <f t="shared" si="16"/>
        <v>43.1795387967884</v>
      </c>
      <c r="V95">
        <f t="shared" si="17"/>
        <v>95.9892810884094</v>
      </c>
    </row>
    <row r="96" spans="1:22">
      <c r="A96">
        <f>'v mode buck small signal'!X96</f>
        <v>0.14</v>
      </c>
      <c r="B96">
        <f>'v mode buck small signal'!AI96</f>
        <v>26.0319831011314</v>
      </c>
      <c r="C96">
        <f>'v mode buck small signal'!AJ96</f>
        <v>-0.22865614155859</v>
      </c>
      <c r="D96">
        <f>AMP!$AA96</f>
        <v>16.5118101020389</v>
      </c>
      <c r="E96">
        <f>AMP!$AB96</f>
        <v>96.6767107329856</v>
      </c>
      <c r="F96">
        <f t="shared" si="9"/>
        <v>42.5437932031704</v>
      </c>
      <c r="G96">
        <f t="shared" si="10"/>
        <v>96.448054591427</v>
      </c>
      <c r="H96">
        <v>0</v>
      </c>
      <c r="J96">
        <f t="shared" si="11"/>
        <v>42.5437932031704</v>
      </c>
      <c r="Q96">
        <f t="shared" si="12"/>
        <v>0</v>
      </c>
      <c r="R96">
        <f t="shared" si="13"/>
        <v>0</v>
      </c>
      <c r="S96">
        <f t="shared" si="14"/>
        <v>0</v>
      </c>
      <c r="T96">
        <f t="shared" si="15"/>
        <v>0</v>
      </c>
      <c r="U96">
        <f t="shared" si="16"/>
        <v>42.5437932031704</v>
      </c>
      <c r="V96">
        <f t="shared" si="17"/>
        <v>96.448054591427</v>
      </c>
    </row>
    <row r="97" spans="1:22">
      <c r="A97">
        <f>'v mode buck small signal'!X97</f>
        <v>0.15</v>
      </c>
      <c r="B97">
        <f>'v mode buck small signal'!AI97</f>
        <v>26.0349557611463</v>
      </c>
      <c r="C97">
        <f>'v mode buck small signal'!AJ97</f>
        <v>-0.245087526612163</v>
      </c>
      <c r="D97">
        <f>AMP!$AA97</f>
        <v>15.9181052750435</v>
      </c>
      <c r="E97">
        <f>AMP!$AB97</f>
        <v>97.1514870478429</v>
      </c>
      <c r="F97">
        <f t="shared" si="9"/>
        <v>41.9530610361898</v>
      </c>
      <c r="G97">
        <f t="shared" si="10"/>
        <v>96.9063995212307</v>
      </c>
      <c r="H97">
        <v>0</v>
      </c>
      <c r="J97">
        <f t="shared" si="11"/>
        <v>41.9530610361898</v>
      </c>
      <c r="Q97">
        <f t="shared" si="12"/>
        <v>0</v>
      </c>
      <c r="R97">
        <f t="shared" si="13"/>
        <v>0</v>
      </c>
      <c r="S97">
        <f t="shared" si="14"/>
        <v>0</v>
      </c>
      <c r="T97">
        <f t="shared" si="15"/>
        <v>0</v>
      </c>
      <c r="U97">
        <f t="shared" si="16"/>
        <v>41.9530610361898</v>
      </c>
      <c r="V97">
        <f t="shared" si="17"/>
        <v>96.9063995212307</v>
      </c>
    </row>
    <row r="98" spans="1:22">
      <c r="A98">
        <f>'v mode buck small signal'!X98</f>
        <v>0.16</v>
      </c>
      <c r="B98">
        <f>'v mode buck small signal'!AI98</f>
        <v>26.0381345454996</v>
      </c>
      <c r="C98">
        <f>'v mode buck small signal'!AJ98</f>
        <v>-0.261539433398571</v>
      </c>
      <c r="D98">
        <f>AMP!$AA98</f>
        <v>15.3634675923515</v>
      </c>
      <c r="E98">
        <f>AMP!$AB98</f>
        <v>97.6258256310736</v>
      </c>
      <c r="F98">
        <f t="shared" si="9"/>
        <v>41.4016021378511</v>
      </c>
      <c r="G98">
        <f t="shared" si="10"/>
        <v>97.364286197675</v>
      </c>
      <c r="H98">
        <v>0</v>
      </c>
      <c r="J98">
        <f t="shared" si="11"/>
        <v>41.4016021378511</v>
      </c>
      <c r="Q98">
        <f t="shared" si="12"/>
        <v>0</v>
      </c>
      <c r="R98">
        <f t="shared" si="13"/>
        <v>0</v>
      </c>
      <c r="S98">
        <f t="shared" si="14"/>
        <v>0</v>
      </c>
      <c r="T98">
        <f t="shared" si="15"/>
        <v>0</v>
      </c>
      <c r="U98">
        <f t="shared" si="16"/>
        <v>41.4016021378511</v>
      </c>
      <c r="V98">
        <f t="shared" si="17"/>
        <v>97.364286197675</v>
      </c>
    </row>
    <row r="99" spans="1:22">
      <c r="A99">
        <f>'v mode buck small signal'!X99</f>
        <v>0.17</v>
      </c>
      <c r="B99">
        <f>'v mode buck small signal'!AI99</f>
        <v>26.0415196777591</v>
      </c>
      <c r="C99">
        <f>'v mode buck small signal'!AJ99</f>
        <v>-0.278013256680605</v>
      </c>
      <c r="D99">
        <f>AMP!$AA99</f>
        <v>14.843201518021</v>
      </c>
      <c r="E99">
        <f>AMP!$AB99</f>
        <v>98.0996983863234</v>
      </c>
      <c r="F99">
        <f t="shared" si="9"/>
        <v>40.8847211957801</v>
      </c>
      <c r="G99">
        <f t="shared" si="10"/>
        <v>97.8216851296428</v>
      </c>
      <c r="H99">
        <v>0</v>
      </c>
      <c r="J99">
        <f t="shared" si="11"/>
        <v>40.8847211957801</v>
      </c>
      <c r="Q99">
        <f t="shared" si="12"/>
        <v>0</v>
      </c>
      <c r="R99">
        <f t="shared" si="13"/>
        <v>0</v>
      </c>
      <c r="S99">
        <f t="shared" si="14"/>
        <v>0</v>
      </c>
      <c r="T99">
        <f t="shared" si="15"/>
        <v>0</v>
      </c>
      <c r="U99">
        <f t="shared" si="16"/>
        <v>40.8847211957801</v>
      </c>
      <c r="V99">
        <f t="shared" si="17"/>
        <v>97.8216851296428</v>
      </c>
    </row>
    <row r="100" spans="1:22">
      <c r="A100">
        <f>'v mode buck small signal'!X100</f>
        <v>0.18</v>
      </c>
      <c r="B100">
        <f>'v mode buck small signal'!AI100</f>
        <v>26.0451113962099</v>
      </c>
      <c r="C100">
        <f>'v mode buck small signal'!AJ100</f>
        <v>-0.294510396425969</v>
      </c>
      <c r="D100">
        <f>AMP!$AA100</f>
        <v>14.3534171420211</v>
      </c>
      <c r="E100">
        <f>AMP!$AB100</f>
        <v>98.5730774228145</v>
      </c>
      <c r="F100">
        <f t="shared" si="9"/>
        <v>40.398528538231</v>
      </c>
      <c r="G100">
        <f t="shared" si="10"/>
        <v>98.2785670263886</v>
      </c>
      <c r="H100">
        <v>0</v>
      </c>
      <c r="J100">
        <f t="shared" si="11"/>
        <v>40.398528538231</v>
      </c>
      <c r="Q100">
        <f t="shared" si="12"/>
        <v>0</v>
      </c>
      <c r="R100">
        <f t="shared" si="13"/>
        <v>0</v>
      </c>
      <c r="S100">
        <f t="shared" si="14"/>
        <v>0</v>
      </c>
      <c r="T100">
        <f t="shared" si="15"/>
        <v>0</v>
      </c>
      <c r="U100">
        <f t="shared" si="16"/>
        <v>40.398528538231</v>
      </c>
      <c r="V100">
        <f t="shared" si="17"/>
        <v>98.2785670263886</v>
      </c>
    </row>
    <row r="101" spans="1:22">
      <c r="A101">
        <f>'v mode buck small signal'!X101</f>
        <v>0.19</v>
      </c>
      <c r="B101">
        <f>'v mode buck small signal'!AI101</f>
        <v>26.0489099539107</v>
      </c>
      <c r="C101">
        <f>'v mode buck small signal'!AJ101</f>
        <v>-0.311032258147924</v>
      </c>
      <c r="D101">
        <f>AMP!$AA101</f>
        <v>13.890855736013</v>
      </c>
      <c r="E101">
        <f>AMP!$AB101</f>
        <v>99.0459350667935</v>
      </c>
      <c r="F101">
        <f t="shared" si="9"/>
        <v>39.9397656899237</v>
      </c>
      <c r="G101">
        <f t="shared" si="10"/>
        <v>98.7349028086456</v>
      </c>
      <c r="H101">
        <v>0</v>
      </c>
      <c r="J101">
        <f t="shared" si="11"/>
        <v>39.9397656899237</v>
      </c>
      <c r="Q101">
        <f t="shared" si="12"/>
        <v>0</v>
      </c>
      <c r="R101">
        <f t="shared" si="13"/>
        <v>0</v>
      </c>
      <c r="S101">
        <f t="shared" si="14"/>
        <v>0</v>
      </c>
      <c r="T101">
        <f t="shared" si="15"/>
        <v>0</v>
      </c>
      <c r="U101">
        <f t="shared" si="16"/>
        <v>39.9397656899237</v>
      </c>
      <c r="V101">
        <f t="shared" si="17"/>
        <v>98.7349028086456</v>
      </c>
    </row>
    <row r="102" spans="1:22">
      <c r="A102">
        <f>'v mode buck small signal'!X102</f>
        <v>0.2</v>
      </c>
      <c r="B102">
        <f>'v mode buck small signal'!AI102</f>
        <v>26.0529156187521</v>
      </c>
      <c r="C102">
        <f>'v mode buck small signal'!AJ102</f>
        <v>-0.32758025324821</v>
      </c>
      <c r="D102">
        <f>AMP!$AA102</f>
        <v>13.4527601068984</v>
      </c>
      <c r="E102">
        <f>AMP!$AB102</f>
        <v>99.5182438727371</v>
      </c>
      <c r="F102">
        <f t="shared" si="9"/>
        <v>39.5056757256506</v>
      </c>
      <c r="G102">
        <f t="shared" si="10"/>
        <v>99.1906636194889</v>
      </c>
      <c r="H102">
        <v>0</v>
      </c>
      <c r="J102">
        <f t="shared" si="11"/>
        <v>39.5056757256506</v>
      </c>
      <c r="Q102">
        <f t="shared" si="12"/>
        <v>0</v>
      </c>
      <c r="R102">
        <f t="shared" si="13"/>
        <v>0</v>
      </c>
      <c r="S102">
        <f t="shared" si="14"/>
        <v>0</v>
      </c>
      <c r="T102">
        <f t="shared" si="15"/>
        <v>0</v>
      </c>
      <c r="U102">
        <f t="shared" si="16"/>
        <v>39.5056757256506</v>
      </c>
      <c r="V102">
        <f t="shared" si="17"/>
        <v>99.1906636194889</v>
      </c>
    </row>
    <row r="103" spans="1:22">
      <c r="A103">
        <f>'v mode buck small signal'!X103</f>
        <v>0.21</v>
      </c>
      <c r="B103">
        <f>'v mode buck small signal'!AI103</f>
        <v>26.05712867352</v>
      </c>
      <c r="C103">
        <f>'v mode buck small signal'!AJ103</f>
        <v>-0.344155799363101</v>
      </c>
      <c r="D103">
        <f>AMP!$AA103</f>
        <v>13.0367766150045</v>
      </c>
      <c r="E103">
        <f>AMP!$AB103</f>
        <v>99.9899766343038</v>
      </c>
      <c r="F103">
        <f t="shared" si="9"/>
        <v>39.0939052885245</v>
      </c>
      <c r="G103">
        <f t="shared" si="10"/>
        <v>99.6458208349407</v>
      </c>
      <c r="H103">
        <v>0</v>
      </c>
      <c r="J103">
        <f t="shared" si="11"/>
        <v>39.0939052885245</v>
      </c>
      <c r="Q103">
        <f t="shared" si="12"/>
        <v>0</v>
      </c>
      <c r="R103">
        <f t="shared" si="13"/>
        <v>0</v>
      </c>
      <c r="S103">
        <f t="shared" si="14"/>
        <v>0</v>
      </c>
      <c r="T103">
        <f t="shared" si="15"/>
        <v>0</v>
      </c>
      <c r="U103">
        <f t="shared" si="16"/>
        <v>39.0939052885245</v>
      </c>
      <c r="V103">
        <f t="shared" si="17"/>
        <v>99.6458208349407</v>
      </c>
    </row>
    <row r="104" spans="1:22">
      <c r="A104">
        <f>'v mode buck small signal'!X104</f>
        <v>0.22</v>
      </c>
      <c r="B104">
        <f>'v mode buck small signal'!AI104</f>
        <v>26.0615494159615</v>
      </c>
      <c r="C104">
        <f>'v mode buck small signal'!AJ104</f>
        <v>-0.360760320712589</v>
      </c>
      <c r="D104">
        <f>AMP!$AA104</f>
        <v>12.6408800071605</v>
      </c>
      <c r="E104">
        <f>AMP!$AB104</f>
        <v>100.461106395021</v>
      </c>
      <c r="F104">
        <f t="shared" si="9"/>
        <v>38.7024294231221</v>
      </c>
      <c r="G104">
        <f t="shared" si="10"/>
        <v>100.100346074308</v>
      </c>
      <c r="H104">
        <v>0</v>
      </c>
      <c r="J104">
        <f t="shared" si="11"/>
        <v>38.7024294231221</v>
      </c>
      <c r="Q104">
        <f t="shared" si="12"/>
        <v>0</v>
      </c>
      <c r="R104">
        <f t="shared" si="13"/>
        <v>0</v>
      </c>
      <c r="S104">
        <f t="shared" si="14"/>
        <v>0</v>
      </c>
      <c r="T104">
        <f t="shared" si="15"/>
        <v>0</v>
      </c>
      <c r="U104">
        <f t="shared" si="16"/>
        <v>38.7024294231221</v>
      </c>
      <c r="V104">
        <f t="shared" si="17"/>
        <v>100.100346074308</v>
      </c>
    </row>
    <row r="105" spans="1:22">
      <c r="A105">
        <f>'v mode buck small signal'!X105</f>
        <v>0.23</v>
      </c>
      <c r="B105">
        <f>'v mode buck small signal'!AI105</f>
        <v>26.0661781588548</v>
      </c>
      <c r="C105">
        <f>'v mode buck small signal'!AJ105</f>
        <v>-0.377395248452834</v>
      </c>
      <c r="D105">
        <f>AMP!$AA105</f>
        <v>12.2633149725324</v>
      </c>
      <c r="E105">
        <f>AMP!$AB105</f>
        <v>100.931606458698</v>
      </c>
      <c r="F105">
        <f t="shared" si="9"/>
        <v>38.3294931313872</v>
      </c>
      <c r="G105">
        <f t="shared" si="10"/>
        <v>100.554211210245</v>
      </c>
      <c r="H105">
        <v>0</v>
      </c>
      <c r="J105">
        <f t="shared" si="11"/>
        <v>38.3294931313872</v>
      </c>
      <c r="Q105">
        <f t="shared" si="12"/>
        <v>0</v>
      </c>
      <c r="R105">
        <f t="shared" si="13"/>
        <v>0</v>
      </c>
      <c r="S105">
        <f t="shared" si="14"/>
        <v>0</v>
      </c>
      <c r="T105">
        <f t="shared" si="15"/>
        <v>0</v>
      </c>
      <c r="U105">
        <f t="shared" si="16"/>
        <v>38.3294931313872</v>
      </c>
      <c r="V105">
        <f t="shared" si="17"/>
        <v>100.554211210245</v>
      </c>
    </row>
    <row r="106" spans="1:22">
      <c r="A106">
        <f>'v mode buck small signal'!X106</f>
        <v>0.24</v>
      </c>
      <c r="B106">
        <f>'v mode buck small signal'!AI106</f>
        <v>26.0710152300834</v>
      </c>
      <c r="C106">
        <f>'v mode buck small signal'!AJ106</f>
        <v>-0.394062021032167</v>
      </c>
      <c r="D106">
        <f>AMP!$AA106</f>
        <v>11.9025501463632</v>
      </c>
      <c r="E106">
        <f>AMP!$AB106</f>
        <v>101.401450399554</v>
      </c>
      <c r="F106">
        <f t="shared" si="9"/>
        <v>37.9735653764467</v>
      </c>
      <c r="G106">
        <f t="shared" si="10"/>
        <v>101.007388378522</v>
      </c>
      <c r="H106">
        <v>0</v>
      </c>
      <c r="J106">
        <f t="shared" si="11"/>
        <v>37.9735653764467</v>
      </c>
      <c r="Q106">
        <f t="shared" si="12"/>
        <v>0</v>
      </c>
      <c r="R106">
        <f t="shared" si="13"/>
        <v>0</v>
      </c>
      <c r="S106">
        <f t="shared" si="14"/>
        <v>0</v>
      </c>
      <c r="T106">
        <f t="shared" si="15"/>
        <v>0</v>
      </c>
      <c r="U106">
        <f t="shared" si="16"/>
        <v>37.9735653764467</v>
      </c>
      <c r="V106">
        <f t="shared" si="17"/>
        <v>101.007388378522</v>
      </c>
    </row>
    <row r="107" spans="1:22">
      <c r="A107">
        <f>'v mode buck small signal'!X107</f>
        <v>0.25</v>
      </c>
      <c r="B107">
        <f>'v mode buck small signal'!AI107</f>
        <v>26.0760609727124</v>
      </c>
      <c r="C107">
        <f>'v mode buck small signal'!AJ107</f>
        <v>-0.410762084550751</v>
      </c>
      <c r="D107">
        <f>AMP!$AA107</f>
        <v>11.5572415097576</v>
      </c>
      <c r="E107">
        <f>AMP!$AB107</f>
        <v>101.87061207206</v>
      </c>
      <c r="F107">
        <f t="shared" si="9"/>
        <v>37.6333024824699</v>
      </c>
      <c r="G107">
        <f t="shared" si="10"/>
        <v>101.459849987509</v>
      </c>
      <c r="H107">
        <v>0</v>
      </c>
      <c r="J107">
        <f t="shared" si="11"/>
        <v>37.6333024824699</v>
      </c>
      <c r="Q107">
        <f t="shared" si="12"/>
        <v>0</v>
      </c>
      <c r="R107">
        <f t="shared" si="13"/>
        <v>0</v>
      </c>
      <c r="S107">
        <f t="shared" si="14"/>
        <v>0</v>
      </c>
      <c r="T107">
        <f t="shared" si="15"/>
        <v>0</v>
      </c>
      <c r="U107">
        <f t="shared" si="16"/>
        <v>37.6333024824699</v>
      </c>
      <c r="V107">
        <f t="shared" si="17"/>
        <v>101.459849987509</v>
      </c>
    </row>
    <row r="108" spans="1:22">
      <c r="A108">
        <f>'v mode buck small signal'!X108</f>
        <v>0.26</v>
      </c>
      <c r="B108">
        <f>'v mode buck small signal'!AI108</f>
        <v>26.0813157450703</v>
      </c>
      <c r="C108">
        <f>'v mode buck small signal'!AJ108</f>
        <v>-0.427496893124102</v>
      </c>
      <c r="D108">
        <f>AMP!$AA108</f>
        <v>11.2262029724171</v>
      </c>
      <c r="E108">
        <f>AMP!$AB108</f>
        <v>102.339065620465</v>
      </c>
      <c r="F108">
        <f t="shared" si="9"/>
        <v>37.3075187174873</v>
      </c>
      <c r="G108">
        <f t="shared" si="10"/>
        <v>101.911568727341</v>
      </c>
      <c r="H108">
        <v>0</v>
      </c>
      <c r="J108">
        <f t="shared" si="11"/>
        <v>37.3075187174873</v>
      </c>
      <c r="Q108">
        <f t="shared" si="12"/>
        <v>0</v>
      </c>
      <c r="R108">
        <f t="shared" si="13"/>
        <v>0</v>
      </c>
      <c r="S108">
        <f t="shared" si="14"/>
        <v>0</v>
      </c>
      <c r="T108">
        <f t="shared" si="15"/>
        <v>0</v>
      </c>
      <c r="U108">
        <f t="shared" si="16"/>
        <v>37.3075187174873</v>
      </c>
      <c r="V108">
        <f t="shared" si="17"/>
        <v>101.911568727341</v>
      </c>
    </row>
    <row r="109" spans="1:22">
      <c r="A109">
        <f>'v mode buck small signal'!X109</f>
        <v>0.27</v>
      </c>
      <c r="B109">
        <f>'v mode buck small signal'!AI109</f>
        <v>26.0867799208334</v>
      </c>
      <c r="C109">
        <f>'v mode buck small signal'!AJ109</f>
        <v>-0.444267909250746</v>
      </c>
      <c r="D109">
        <f>AMP!$AA109</f>
        <v>10.9083825104715</v>
      </c>
      <c r="E109">
        <f>AMP!$AB109</f>
        <v>102.806785488035</v>
      </c>
      <c r="F109">
        <f t="shared" si="9"/>
        <v>36.9951624313049</v>
      </c>
      <c r="G109">
        <f t="shared" si="10"/>
        <v>102.362517578784</v>
      </c>
      <c r="H109">
        <v>0</v>
      </c>
      <c r="J109">
        <f t="shared" si="11"/>
        <v>36.9951624313049</v>
      </c>
      <c r="Q109">
        <f t="shared" si="12"/>
        <v>0</v>
      </c>
      <c r="R109">
        <f t="shared" si="13"/>
        <v>0</v>
      </c>
      <c r="S109">
        <f t="shared" si="14"/>
        <v>0</v>
      </c>
      <c r="T109">
        <f t="shared" si="15"/>
        <v>0</v>
      </c>
      <c r="U109">
        <f t="shared" si="16"/>
        <v>36.9951624313049</v>
      </c>
      <c r="V109">
        <f t="shared" si="17"/>
        <v>102.362517578784</v>
      </c>
    </row>
    <row r="110" spans="1:22">
      <c r="A110">
        <f>'v mode buck small signal'!X110</f>
        <v>0.28</v>
      </c>
      <c r="B110">
        <f>'v mode buck small signal'!AI110</f>
        <v>26.0924538891145</v>
      </c>
      <c r="C110">
        <f>'v mode buck small signal'!AJ110</f>
        <v>-0.461076604184103</v>
      </c>
      <c r="D110">
        <f>AMP!$AA110</f>
        <v>10.6028426463344</v>
      </c>
      <c r="E110">
        <f>AMP!$AB110</f>
        <v>103.273746425956</v>
      </c>
      <c r="F110">
        <f t="shared" si="9"/>
        <v>36.6952965354489</v>
      </c>
      <c r="G110">
        <f t="shared" si="10"/>
        <v>102.812669821772</v>
      </c>
      <c r="H110">
        <v>0</v>
      </c>
      <c r="J110">
        <f t="shared" si="11"/>
        <v>36.6952965354489</v>
      </c>
      <c r="Q110">
        <f t="shared" si="12"/>
        <v>0</v>
      </c>
      <c r="R110">
        <f t="shared" si="13"/>
        <v>0</v>
      </c>
      <c r="S110">
        <f t="shared" si="14"/>
        <v>0</v>
      </c>
      <c r="T110">
        <f t="shared" si="15"/>
        <v>0</v>
      </c>
      <c r="U110">
        <f t="shared" si="16"/>
        <v>36.6952965354489</v>
      </c>
      <c r="V110">
        <f t="shared" si="17"/>
        <v>102.812669821772</v>
      </c>
    </row>
    <row r="111" spans="1:22">
      <c r="A111">
        <f>'v mode buck small signal'!X111</f>
        <v>0.29</v>
      </c>
      <c r="B111">
        <f>'v mode buck small signal'!AI111</f>
        <v>26.0983380545554</v>
      </c>
      <c r="C111">
        <f>'v mode buck small signal'!AJ111</f>
        <v>-0.477924458308824</v>
      </c>
      <c r="D111">
        <f>AMP!$AA111</f>
        <v>10.3087443557396</v>
      </c>
      <c r="E111">
        <f>AMP!$AB111</f>
        <v>103.739923501931</v>
      </c>
      <c r="F111">
        <f t="shared" si="9"/>
        <v>36.4070824102949</v>
      </c>
      <c r="G111">
        <f t="shared" si="10"/>
        <v>103.261999043622</v>
      </c>
      <c r="H111">
        <v>0</v>
      </c>
      <c r="J111">
        <f t="shared" si="11"/>
        <v>36.4070824102949</v>
      </c>
      <c r="Q111">
        <f t="shared" si="12"/>
        <v>0</v>
      </c>
      <c r="R111">
        <f t="shared" si="13"/>
        <v>0</v>
      </c>
      <c r="S111">
        <f t="shared" si="14"/>
        <v>0</v>
      </c>
      <c r="T111">
        <f t="shared" si="15"/>
        <v>0</v>
      </c>
      <c r="U111">
        <f t="shared" si="16"/>
        <v>36.4070824102949</v>
      </c>
      <c r="V111">
        <f t="shared" si="17"/>
        <v>103.261999043622</v>
      </c>
    </row>
    <row r="112" spans="1:22">
      <c r="A112">
        <f>'v mode buck small signal'!X112</f>
        <v>0.3</v>
      </c>
      <c r="B112">
        <f>'v mode buck small signal'!AI112</f>
        <v>26.1044328374231</v>
      </c>
      <c r="C112">
        <f>'v mode buck small signal'!AJ112</f>
        <v>-0.494812961521906</v>
      </c>
      <c r="D112">
        <f>AMP!$AA112</f>
        <v>10.0253337043871</v>
      </c>
      <c r="E112">
        <f>AMP!$AB112</f>
        <v>104.205292108437</v>
      </c>
      <c r="F112">
        <f t="shared" si="9"/>
        <v>36.1297665418102</v>
      </c>
      <c r="G112">
        <f t="shared" si="10"/>
        <v>103.710479146915</v>
      </c>
      <c r="H112">
        <v>0</v>
      </c>
      <c r="J112">
        <f t="shared" si="11"/>
        <v>36.1297665418102</v>
      </c>
      <c r="Q112">
        <f t="shared" si="12"/>
        <v>0</v>
      </c>
      <c r="R112">
        <f t="shared" si="13"/>
        <v>0</v>
      </c>
      <c r="S112">
        <f t="shared" si="14"/>
        <v>0</v>
      </c>
      <c r="T112">
        <f t="shared" si="15"/>
        <v>0</v>
      </c>
      <c r="U112">
        <f t="shared" si="16"/>
        <v>36.1297665418102</v>
      </c>
      <c r="V112">
        <f t="shared" si="17"/>
        <v>103.710479146915</v>
      </c>
    </row>
    <row r="113" spans="1:22">
      <c r="A113">
        <f>'v mode buck small signal'!X113</f>
        <v>0.31</v>
      </c>
      <c r="B113">
        <f>'v mode buck small signal'!AI113</f>
        <v>26.1107386737105</v>
      </c>
      <c r="C113">
        <f>'v mode buck small signal'!AJ113</f>
        <v>-0.511743613618603</v>
      </c>
      <c r="D113">
        <f>AMP!$AA113</f>
        <v>9.75193067685452</v>
      </c>
      <c r="E113">
        <f>AMP!$AB113</f>
        <v>104.669827970661</v>
      </c>
      <c r="F113">
        <f t="shared" si="9"/>
        <v>35.862669350565</v>
      </c>
      <c r="G113">
        <f t="shared" si="10"/>
        <v>104.158084357042</v>
      </c>
      <c r="H113">
        <v>0</v>
      </c>
      <c r="J113">
        <f t="shared" si="11"/>
        <v>35.862669350565</v>
      </c>
      <c r="Q113">
        <f t="shared" si="12"/>
        <v>0</v>
      </c>
      <c r="R113">
        <f t="shared" si="13"/>
        <v>0</v>
      </c>
      <c r="S113">
        <f t="shared" si="14"/>
        <v>0</v>
      </c>
      <c r="T113">
        <f t="shared" si="15"/>
        <v>0</v>
      </c>
      <c r="U113">
        <f t="shared" si="16"/>
        <v>35.862669350565</v>
      </c>
      <c r="V113">
        <f t="shared" si="17"/>
        <v>104.158084357042</v>
      </c>
    </row>
    <row r="114" spans="1:22">
      <c r="A114">
        <f>'v mode buck small signal'!X114</f>
        <v>0.32</v>
      </c>
      <c r="B114">
        <f>'v mode buck small signal'!AI114</f>
        <v>26.1172560152399</v>
      </c>
      <c r="C114">
        <f>'v mode buck small signal'!AJ114</f>
        <v>-0.52871792468348</v>
      </c>
      <c r="D114">
        <f>AMP!$AA114</f>
        <v>9.48791977993064</v>
      </c>
      <c r="E114">
        <f>AMP!$AB114</f>
        <v>105.133507154084</v>
      </c>
      <c r="F114">
        <f t="shared" si="9"/>
        <v>35.6051757951706</v>
      </c>
      <c r="G114">
        <f t="shared" si="10"/>
        <v>104.6047892294</v>
      </c>
      <c r="H114">
        <v>0</v>
      </c>
      <c r="J114">
        <f t="shared" si="11"/>
        <v>35.6051757951706</v>
      </c>
      <c r="Q114">
        <f t="shared" si="12"/>
        <v>0</v>
      </c>
      <c r="R114">
        <f t="shared" si="13"/>
        <v>0</v>
      </c>
      <c r="S114">
        <f t="shared" si="14"/>
        <v>0</v>
      </c>
      <c r="T114">
        <f t="shared" si="15"/>
        <v>0</v>
      </c>
      <c r="U114">
        <f t="shared" si="16"/>
        <v>35.6051757951706</v>
      </c>
      <c r="V114">
        <f t="shared" si="17"/>
        <v>104.6047892294</v>
      </c>
    </row>
    <row r="115" spans="1:22">
      <c r="A115">
        <f>'v mode buck small signal'!X115</f>
        <v>0.33</v>
      </c>
      <c r="B115">
        <f>'v mode buck small signal'!AI115</f>
        <v>26.1239853297724</v>
      </c>
      <c r="C115">
        <f>'v mode buck small signal'!AJ115</f>
        <v>-0.545737415486821</v>
      </c>
      <c r="D115">
        <f>AMP!$AA115</f>
        <v>9.23274209258766</v>
      </c>
      <c r="E115">
        <f>AMP!$AB115</f>
        <v>105.596306071739</v>
      </c>
      <c r="F115">
        <f t="shared" si="9"/>
        <v>35.35672742236</v>
      </c>
      <c r="G115">
        <f t="shared" si="10"/>
        <v>105.050568656252</v>
      </c>
      <c r="H115">
        <v>0</v>
      </c>
      <c r="J115">
        <f t="shared" si="11"/>
        <v>35.35672742236</v>
      </c>
      <c r="Q115">
        <f t="shared" si="12"/>
        <v>0</v>
      </c>
      <c r="R115">
        <f t="shared" si="13"/>
        <v>0</v>
      </c>
      <c r="S115">
        <f t="shared" si="14"/>
        <v>0</v>
      </c>
      <c r="T115">
        <f t="shared" si="15"/>
        <v>0</v>
      </c>
      <c r="U115">
        <f t="shared" si="16"/>
        <v>35.35672742236</v>
      </c>
      <c r="V115">
        <f t="shared" si="17"/>
        <v>105.050568656252</v>
      </c>
    </row>
    <row r="116" spans="1:22">
      <c r="A116">
        <f>'v mode buck small signal'!X116</f>
        <v>0.34</v>
      </c>
      <c r="B116">
        <f>'v mode buck small signal'!AI116</f>
        <v>26.1309271011195</v>
      </c>
      <c r="C116">
        <f>'v mode buck small signal'!AJ116</f>
        <v>-0.562803617886561</v>
      </c>
      <c r="D116">
        <f>AMP!$AA116</f>
        <v>8.98588850334791</v>
      </c>
      <c r="E116">
        <f>AMP!$AB116</f>
        <v>106.058201491111</v>
      </c>
      <c r="F116">
        <f t="shared" si="9"/>
        <v>35.1168156044674</v>
      </c>
      <c r="G116">
        <f t="shared" si="10"/>
        <v>105.495397873224</v>
      </c>
      <c r="H116">
        <v>0</v>
      </c>
      <c r="J116">
        <f t="shared" si="11"/>
        <v>35.1168156044674</v>
      </c>
      <c r="Q116">
        <f t="shared" si="12"/>
        <v>0</v>
      </c>
      <c r="R116">
        <f t="shared" si="13"/>
        <v>0</v>
      </c>
      <c r="S116">
        <f t="shared" si="14"/>
        <v>0</v>
      </c>
      <c r="T116">
        <f t="shared" si="15"/>
        <v>0</v>
      </c>
      <c r="U116">
        <f t="shared" si="16"/>
        <v>35.1168156044674</v>
      </c>
      <c r="V116">
        <f t="shared" si="17"/>
        <v>105.495397873224</v>
      </c>
    </row>
    <row r="117" spans="1:22">
      <c r="A117">
        <f>'v mode buck small signal'!X117</f>
        <v>0.35</v>
      </c>
      <c r="B117">
        <f>'v mode buck small signal'!AI117</f>
        <v>26.1380818292604</v>
      </c>
      <c r="C117">
        <f>'v mode buck small signal'!AJ117</f>
        <v>-0.57991807523601</v>
      </c>
      <c r="D117">
        <f>AMP!$AA117</f>
        <v>8.74689392843074</v>
      </c>
      <c r="E117">
        <f>AMP!$AB117</f>
        <v>106.519170540698</v>
      </c>
      <c r="F117">
        <f t="shared" si="9"/>
        <v>34.8849757576911</v>
      </c>
      <c r="G117">
        <f t="shared" si="10"/>
        <v>105.939252465462</v>
      </c>
      <c r="H117">
        <v>0</v>
      </c>
      <c r="J117">
        <f t="shared" si="11"/>
        <v>34.8849757576911</v>
      </c>
      <c r="Q117">
        <f t="shared" si="12"/>
        <v>0</v>
      </c>
      <c r="R117">
        <f t="shared" si="13"/>
        <v>0</v>
      </c>
      <c r="S117">
        <f t="shared" si="14"/>
        <v>0</v>
      </c>
      <c r="T117">
        <f t="shared" si="15"/>
        <v>0</v>
      </c>
      <c r="U117">
        <f t="shared" si="16"/>
        <v>34.8849757576911</v>
      </c>
      <c r="V117">
        <f t="shared" si="17"/>
        <v>105.939252465462</v>
      </c>
    </row>
    <row r="118" spans="1:22">
      <c r="A118">
        <f>'v mode buck small signal'!X118</f>
        <v>0.36</v>
      </c>
      <c r="B118">
        <f>'v mode buck small signal'!AI118</f>
        <v>26.1454500304623</v>
      </c>
      <c r="C118">
        <f>'v mode buck small signal'!AJ118</f>
        <v>-0.597082342797568</v>
      </c>
      <c r="D118">
        <f>AMP!$AA118</f>
        <v>8.51533234483273</v>
      </c>
      <c r="E118">
        <f>AMP!$AB118</f>
        <v>106.979190716214</v>
      </c>
      <c r="F118">
        <f t="shared" si="9"/>
        <v>34.660782375295</v>
      </c>
      <c r="G118">
        <f t="shared" si="10"/>
        <v>106.382108373416</v>
      </c>
      <c r="H118">
        <v>0</v>
      </c>
      <c r="J118">
        <f t="shared" si="11"/>
        <v>34.660782375295</v>
      </c>
      <c r="Q118">
        <f t="shared" si="12"/>
        <v>0</v>
      </c>
      <c r="R118">
        <f t="shared" si="13"/>
        <v>0</v>
      </c>
      <c r="S118">
        <f t="shared" si="14"/>
        <v>0</v>
      </c>
      <c r="T118">
        <f t="shared" si="15"/>
        <v>0</v>
      </c>
      <c r="U118">
        <f t="shared" si="16"/>
        <v>34.660782375295</v>
      </c>
      <c r="V118">
        <f t="shared" si="17"/>
        <v>106.382108373416</v>
      </c>
    </row>
    <row r="119" spans="1:22">
      <c r="A119">
        <f>'v mode buck small signal'!X119</f>
        <v>0.37</v>
      </c>
      <c r="B119">
        <f>'v mode buck small signal'!AI119</f>
        <v>26.1530322374061</v>
      </c>
      <c r="C119">
        <f>'v mode buck small signal'!AJ119</f>
        <v>-0.614297988162771</v>
      </c>
      <c r="D119">
        <f>AMP!$AA119</f>
        <v>8.29081250431543</v>
      </c>
      <c r="E119">
        <f>AMP!$AB119</f>
        <v>107.43823988645</v>
      </c>
      <c r="F119">
        <f t="shared" si="9"/>
        <v>34.4438447417215</v>
      </c>
      <c r="G119">
        <f t="shared" si="10"/>
        <v>106.823941898287</v>
      </c>
      <c r="H119">
        <v>0</v>
      </c>
      <c r="J119">
        <f t="shared" si="11"/>
        <v>34.4438447417215</v>
      </c>
      <c r="Q119">
        <f t="shared" si="12"/>
        <v>0</v>
      </c>
      <c r="R119">
        <f t="shared" si="13"/>
        <v>0</v>
      </c>
      <c r="S119">
        <f t="shared" si="14"/>
        <v>0</v>
      </c>
      <c r="T119">
        <f t="shared" si="15"/>
        <v>0</v>
      </c>
      <c r="U119">
        <f t="shared" si="16"/>
        <v>34.4438447417215</v>
      </c>
      <c r="V119">
        <f t="shared" si="17"/>
        <v>106.823941898287</v>
      </c>
    </row>
    <row r="120" spans="1:22">
      <c r="A120">
        <f>'v mode buck small signal'!X120</f>
        <v>0.38</v>
      </c>
      <c r="B120">
        <f>'v mode buck small signal'!AI120</f>
        <v>26.1608289993154</v>
      </c>
      <c r="C120">
        <f>'v mode buck small signal'!AJ120</f>
        <v>-0.631566591678736</v>
      </c>
      <c r="D120">
        <f>AMP!$AA120</f>
        <v>8.07297421930762</v>
      </c>
      <c r="E120">
        <f>AMP!$AB120</f>
        <v>107.89629629877</v>
      </c>
      <c r="F120">
        <f t="shared" si="9"/>
        <v>34.2338032186231</v>
      </c>
      <c r="G120">
        <f t="shared" si="10"/>
        <v>107.264729707092</v>
      </c>
      <c r="H120">
        <v>0</v>
      </c>
      <c r="J120">
        <f t="shared" si="11"/>
        <v>34.2338032186231</v>
      </c>
      <c r="Q120">
        <f t="shared" si="12"/>
        <v>0</v>
      </c>
      <c r="R120">
        <f t="shared" si="13"/>
        <v>0</v>
      </c>
      <c r="S120">
        <f t="shared" si="14"/>
        <v>0</v>
      </c>
      <c r="T120">
        <f t="shared" si="15"/>
        <v>0</v>
      </c>
      <c r="U120">
        <f t="shared" si="16"/>
        <v>34.2338032186231</v>
      </c>
      <c r="V120">
        <f t="shared" si="17"/>
        <v>107.264729707092</v>
      </c>
    </row>
    <row r="121" spans="1:22">
      <c r="A121">
        <f>'v mode buck small signal'!X121</f>
        <v>0.39</v>
      </c>
      <c r="B121">
        <f>'v mode buck small signal'!AI121</f>
        <v>26.1688408820909</v>
      </c>
      <c r="C121">
        <f>'v mode buck small signal'!AJ121</f>
        <v>-0.64888974688146</v>
      </c>
      <c r="D121">
        <f>AMP!$AA121</f>
        <v>7.86148513155432</v>
      </c>
      <c r="E121">
        <f>AMP!$AB121</f>
        <v>108.353338584269</v>
      </c>
      <c r="F121">
        <f t="shared" si="9"/>
        <v>34.0303260136453</v>
      </c>
      <c r="G121">
        <f t="shared" si="10"/>
        <v>107.704448837387</v>
      </c>
      <c r="H121">
        <v>0</v>
      </c>
      <c r="J121">
        <f t="shared" si="11"/>
        <v>34.0303260136453</v>
      </c>
      <c r="Q121">
        <f t="shared" si="12"/>
        <v>0</v>
      </c>
      <c r="R121">
        <f t="shared" si="13"/>
        <v>0</v>
      </c>
      <c r="S121">
        <f t="shared" si="14"/>
        <v>0</v>
      </c>
      <c r="T121">
        <f t="shared" si="15"/>
        <v>0</v>
      </c>
      <c r="U121">
        <f t="shared" si="16"/>
        <v>34.0303260136453</v>
      </c>
      <c r="V121">
        <f t="shared" si="17"/>
        <v>107.704448837387</v>
      </c>
    </row>
    <row r="122" spans="1:22">
      <c r="A122">
        <f>'v mode buck small signal'!X122</f>
        <v>0.4</v>
      </c>
      <c r="B122">
        <f>'v mode buck small signal'!AI122</f>
        <v>26.1770684684486</v>
      </c>
      <c r="C122">
        <f>'v mode buck small signal'!AJ122</f>
        <v>-0.666269060936043</v>
      </c>
      <c r="D122">
        <f>AMP!$AA122</f>
        <v>7.65603789015418</v>
      </c>
      <c r="E122">
        <f>AMP!$AB122</f>
        <v>108.809345762558</v>
      </c>
      <c r="F122">
        <f t="shared" si="9"/>
        <v>33.8331063586028</v>
      </c>
      <c r="G122">
        <f t="shared" si="10"/>
        <v>108.143076701622</v>
      </c>
      <c r="H122">
        <v>0</v>
      </c>
      <c r="J122">
        <f t="shared" si="11"/>
        <v>33.8331063586028</v>
      </c>
      <c r="Q122">
        <f t="shared" si="12"/>
        <v>0</v>
      </c>
      <c r="R122">
        <f t="shared" si="13"/>
        <v>0</v>
      </c>
      <c r="S122">
        <f t="shared" si="14"/>
        <v>0</v>
      </c>
      <c r="T122">
        <f t="shared" si="15"/>
        <v>0</v>
      </c>
      <c r="U122">
        <f t="shared" si="16"/>
        <v>33.8331063586028</v>
      </c>
      <c r="V122">
        <f t="shared" si="17"/>
        <v>108.143076701622</v>
      </c>
    </row>
    <row r="123" spans="1:22">
      <c r="A123">
        <f>'v mode buck small signal'!X123</f>
        <v>0.41</v>
      </c>
      <c r="B123">
        <f>'v mode buck small signal'!AI123</f>
        <v>26.1855123580625</v>
      </c>
      <c r="C123">
        <f>'v mode buck small signal'!AJ123</f>
        <v>-0.683706155084281</v>
      </c>
      <c r="D123">
        <f>AMP!$AA123</f>
        <v>7.4563476783114</v>
      </c>
      <c r="E123">
        <f>AMP!$AB123</f>
        <v>109.264297246218</v>
      </c>
      <c r="F123">
        <f t="shared" si="9"/>
        <v>33.6418600363739</v>
      </c>
      <c r="G123">
        <f t="shared" si="10"/>
        <v>108.580591091134</v>
      </c>
      <c r="H123">
        <v>0</v>
      </c>
      <c r="J123">
        <f t="shared" si="11"/>
        <v>33.6418600363739</v>
      </c>
      <c r="Q123">
        <f t="shared" si="12"/>
        <v>0</v>
      </c>
      <c r="R123">
        <f t="shared" si="13"/>
        <v>0</v>
      </c>
      <c r="S123">
        <f t="shared" si="14"/>
        <v>0</v>
      </c>
      <c r="T123">
        <f t="shared" si="15"/>
        <v>0</v>
      </c>
      <c r="U123">
        <f t="shared" si="16"/>
        <v>33.6418600363739</v>
      </c>
      <c r="V123">
        <f t="shared" si="17"/>
        <v>108.580591091134</v>
      </c>
    </row>
    <row r="124" spans="1:22">
      <c r="A124">
        <f>'v mode buck small signal'!X124</f>
        <v>0.42</v>
      </c>
      <c r="B124">
        <f>'v mode buck small signal'!AI124</f>
        <v>26.1941731677127</v>
      </c>
      <c r="C124">
        <f>'v mode buck small signal'!AJ124</f>
        <v>-0.701202665099698</v>
      </c>
      <c r="D124">
        <f>AMP!$AA124</f>
        <v>7.26215003836682</v>
      </c>
      <c r="E124">
        <f>AMP!$AB124</f>
        <v>109.718172844885</v>
      </c>
      <c r="F124">
        <f t="shared" si="9"/>
        <v>33.4563232060795</v>
      </c>
      <c r="G124">
        <f t="shared" si="10"/>
        <v>109.016970179785</v>
      </c>
      <c r="H124">
        <v>0</v>
      </c>
      <c r="J124">
        <f t="shared" si="11"/>
        <v>33.4563232060795</v>
      </c>
      <c r="Q124">
        <f t="shared" si="12"/>
        <v>0</v>
      </c>
      <c r="R124">
        <f t="shared" si="13"/>
        <v>0</v>
      </c>
      <c r="S124">
        <f t="shared" si="14"/>
        <v>0</v>
      </c>
      <c r="T124">
        <f t="shared" si="15"/>
        <v>0</v>
      </c>
      <c r="U124">
        <f t="shared" si="16"/>
        <v>33.4563232060795</v>
      </c>
      <c r="V124">
        <f t="shared" si="17"/>
        <v>109.016970179785</v>
      </c>
    </row>
    <row r="125" spans="1:22">
      <c r="A125">
        <f>'v mode buck small signal'!X125</f>
        <v>0.43</v>
      </c>
      <c r="B125">
        <f>'v mode buck small signal'!AI125</f>
        <v>26.2030515314375</v>
      </c>
      <c r="C125">
        <f>'v mode buck small signal'!AJ125</f>
        <v>-0.718760241750516</v>
      </c>
      <c r="D125">
        <f>AMP!$AA125</f>
        <v>7.07319895298177</v>
      </c>
      <c r="E125">
        <f>AMP!$AB125</f>
        <v>110.170952768997</v>
      </c>
      <c r="F125">
        <f t="shared" si="9"/>
        <v>33.2762504844193</v>
      </c>
      <c r="G125">
        <f t="shared" si="10"/>
        <v>109.452192527246</v>
      </c>
      <c r="H125">
        <v>0</v>
      </c>
      <c r="J125">
        <f t="shared" si="11"/>
        <v>33.2762504844193</v>
      </c>
      <c r="Q125">
        <f t="shared" si="12"/>
        <v>0</v>
      </c>
      <c r="R125">
        <f t="shared" si="13"/>
        <v>0</v>
      </c>
      <c r="S125">
        <f t="shared" si="14"/>
        <v>0</v>
      </c>
      <c r="T125">
        <f t="shared" si="15"/>
        <v>0</v>
      </c>
      <c r="U125">
        <f t="shared" si="16"/>
        <v>33.2762504844193</v>
      </c>
      <c r="V125">
        <f t="shared" si="17"/>
        <v>109.452192527246</v>
      </c>
    </row>
    <row r="126" spans="1:22">
      <c r="A126">
        <f>'v mode buck small signal'!X126</f>
        <v>0.44</v>
      </c>
      <c r="B126">
        <f>'v mode buck small signal'!AI126</f>
        <v>26.2121481006904</v>
      </c>
      <c r="C126">
        <f>'v mode buck small signal'!AJ126</f>
        <v>-0.736380551270648</v>
      </c>
      <c r="D126">
        <f>AMP!$AA126</f>
        <v>6.88926514713149</v>
      </c>
      <c r="E126">
        <f>AMP!$AB126</f>
        <v>110.622617633183</v>
      </c>
      <c r="F126">
        <f t="shared" si="9"/>
        <v>33.1014132478218</v>
      </c>
      <c r="G126">
        <f t="shared" si="10"/>
        <v>109.886237081913</v>
      </c>
      <c r="H126">
        <v>0</v>
      </c>
      <c r="J126">
        <f t="shared" si="11"/>
        <v>33.1014132478218</v>
      </c>
      <c r="Q126">
        <f t="shared" si="12"/>
        <v>0</v>
      </c>
      <c r="R126">
        <f t="shared" si="13"/>
        <v>0</v>
      </c>
      <c r="S126">
        <f t="shared" si="14"/>
        <v>0</v>
      </c>
      <c r="T126">
        <f t="shared" si="15"/>
        <v>0</v>
      </c>
      <c r="U126">
        <f t="shared" si="16"/>
        <v>33.1014132478218</v>
      </c>
      <c r="V126">
        <f t="shared" si="17"/>
        <v>109.886237081913</v>
      </c>
    </row>
    <row r="127" spans="1:22">
      <c r="A127">
        <f>'v mode buck small signal'!X127</f>
        <v>0.45</v>
      </c>
      <c r="B127">
        <f>'v mode buck small signal'!AI127</f>
        <v>26.2214635445022</v>
      </c>
      <c r="C127">
        <f>'v mode buck small signal'!AJ127</f>
        <v>-0.754065275839164</v>
      </c>
      <c r="D127">
        <f>AMP!$AA127</f>
        <v>6.71013458112399</v>
      </c>
      <c r="E127">
        <f>AMP!$AB127</f>
        <v>111.07314845932</v>
      </c>
      <c r="F127">
        <f t="shared" si="9"/>
        <v>32.9315981256262</v>
      </c>
      <c r="G127">
        <f t="shared" si="10"/>
        <v>110.319083183481</v>
      </c>
      <c r="H127">
        <v>0</v>
      </c>
      <c r="J127">
        <f t="shared" si="11"/>
        <v>32.9315981256262</v>
      </c>
      <c r="Q127">
        <f t="shared" si="12"/>
        <v>0</v>
      </c>
      <c r="R127">
        <f t="shared" si="13"/>
        <v>0</v>
      </c>
      <c r="S127">
        <f t="shared" si="14"/>
        <v>0</v>
      </c>
      <c r="T127">
        <f t="shared" si="15"/>
        <v>0</v>
      </c>
      <c r="U127">
        <f t="shared" si="16"/>
        <v>32.9315981256262</v>
      </c>
      <c r="V127">
        <f t="shared" si="17"/>
        <v>110.319083183481</v>
      </c>
    </row>
    <row r="128" spans="1:22">
      <c r="A128">
        <f>'v mode buck small signal'!X128</f>
        <v>0.46</v>
      </c>
      <c r="B128">
        <f>'v mode buck small signal'!AI128</f>
        <v>26.2309985496482</v>
      </c>
      <c r="C128">
        <f>'v mode buck small signal'!AJ128</f>
        <v>-0.771816114068389</v>
      </c>
      <c r="D128">
        <f>AMP!$AA128</f>
        <v>6.53560710944594</v>
      </c>
      <c r="E128">
        <f>AMP!$AB128</f>
        <v>111.522526679233</v>
      </c>
      <c r="F128">
        <f t="shared" si="9"/>
        <v>32.7666056590941</v>
      </c>
      <c r="G128">
        <f t="shared" si="10"/>
        <v>110.750710565165</v>
      </c>
      <c r="H128">
        <v>0</v>
      </c>
      <c r="J128">
        <f t="shared" si="11"/>
        <v>32.7666056590941</v>
      </c>
      <c r="Q128">
        <f t="shared" si="12"/>
        <v>0</v>
      </c>
      <c r="R128">
        <f t="shared" si="13"/>
        <v>0</v>
      </c>
      <c r="S128">
        <f t="shared" si="14"/>
        <v>0</v>
      </c>
      <c r="T128">
        <f t="shared" si="15"/>
        <v>0</v>
      </c>
      <c r="U128">
        <f t="shared" si="16"/>
        <v>32.7666056590941</v>
      </c>
      <c r="V128">
        <f t="shared" si="17"/>
        <v>110.750710565165</v>
      </c>
    </row>
    <row r="129" spans="1:22">
      <c r="A129">
        <f>'v mode buck small signal'!X129</f>
        <v>0.47</v>
      </c>
      <c r="B129">
        <f>'v mode buck small signal'!AI129</f>
        <v>26.2407538208194</v>
      </c>
      <c r="C129">
        <f>'v mode buck small signal'!AJ129</f>
        <v>-0.789634781501113</v>
      </c>
      <c r="D129">
        <f>AMP!$AA129</f>
        <v>6.36549528402966</v>
      </c>
      <c r="E129">
        <f>AMP!$AB129</f>
        <v>111.970734137072</v>
      </c>
      <c r="F129">
        <f t="shared" si="9"/>
        <v>32.6062491048491</v>
      </c>
      <c r="G129">
        <f t="shared" si="10"/>
        <v>111.181099355571</v>
      </c>
      <c r="H129">
        <v>0</v>
      </c>
      <c r="J129">
        <f t="shared" si="11"/>
        <v>32.6062491048491</v>
      </c>
      <c r="Q129">
        <f t="shared" si="12"/>
        <v>0</v>
      </c>
      <c r="R129">
        <f t="shared" si="13"/>
        <v>0</v>
      </c>
      <c r="S129">
        <f t="shared" si="14"/>
        <v>0</v>
      </c>
      <c r="T129">
        <f t="shared" si="15"/>
        <v>0</v>
      </c>
      <c r="U129">
        <f t="shared" si="16"/>
        <v>32.6062491048491</v>
      </c>
      <c r="V129">
        <f t="shared" si="17"/>
        <v>111.181099355571</v>
      </c>
    </row>
    <row r="130" spans="1:22">
      <c r="A130">
        <f>'v mode buck small signal'!X130</f>
        <v>0.48</v>
      </c>
      <c r="B130">
        <f>'v mode buck small signal'!AI130</f>
        <v>26.2507300808007</v>
      </c>
      <c r="C130">
        <f>'v mode buck small signal'!AJ130</f>
        <v>-0.807523011117024</v>
      </c>
      <c r="D130">
        <f>AMP!$AA130</f>
        <v>6.19962328369206</v>
      </c>
      <c r="E130">
        <f>AMP!$AB130</f>
        <v>112.417753091341</v>
      </c>
      <c r="F130">
        <f t="shared" si="9"/>
        <v>32.4503533644928</v>
      </c>
      <c r="G130">
        <f t="shared" si="10"/>
        <v>111.610230080224</v>
      </c>
      <c r="H130">
        <v>0</v>
      </c>
      <c r="J130">
        <f t="shared" si="11"/>
        <v>32.4503533644928</v>
      </c>
      <c r="Q130">
        <f t="shared" si="12"/>
        <v>0</v>
      </c>
      <c r="R130">
        <f t="shared" si="13"/>
        <v>0</v>
      </c>
      <c r="S130">
        <f t="shared" si="14"/>
        <v>0</v>
      </c>
      <c r="T130">
        <f t="shared" si="15"/>
        <v>0</v>
      </c>
      <c r="U130">
        <f t="shared" si="16"/>
        <v>32.4503533644928</v>
      </c>
      <c r="V130">
        <f t="shared" si="17"/>
        <v>111.610230080224</v>
      </c>
    </row>
    <row r="131" spans="1:22">
      <c r="A131">
        <f>'v mode buck small signal'!X131</f>
        <v>0.49</v>
      </c>
      <c r="B131">
        <f>'v mode buck small signal'!AI131</f>
        <v>26.2609280706524</v>
      </c>
      <c r="C131">
        <f>'v mode buck small signal'!AJ131</f>
        <v>-0.825482553848885</v>
      </c>
      <c r="D131">
        <f>AMP!$AA131</f>
        <v>6.03782595413007</v>
      </c>
      <c r="E131">
        <f>AMP!$AB131</f>
        <v>112.863566216609</v>
      </c>
      <c r="F131">
        <f t="shared" ref="F131:F194" si="18">B131+D131</f>
        <v>32.2987540247825</v>
      </c>
      <c r="G131">
        <f t="shared" ref="G131:G194" si="19">C131+E131</f>
        <v>112.03808366276</v>
      </c>
      <c r="H131">
        <v>0</v>
      </c>
      <c r="J131">
        <f t="shared" ref="J131:J194" si="20">ABS(F131)</f>
        <v>32.2987540247825</v>
      </c>
      <c r="Q131">
        <f t="shared" ref="Q131:Q194" si="21">B131*O$2</f>
        <v>0</v>
      </c>
      <c r="R131">
        <f t="shared" ref="R131:R194" si="22">C131*O$2</f>
        <v>0</v>
      </c>
      <c r="S131">
        <f t="shared" ref="S131:S194" si="23">D131*O$3</f>
        <v>0</v>
      </c>
      <c r="T131">
        <f t="shared" ref="T131:T194" si="24">E131*O$3</f>
        <v>0</v>
      </c>
      <c r="U131">
        <f t="shared" ref="U131:U194" si="25">F131*O$4</f>
        <v>32.2987540247825</v>
      </c>
      <c r="V131">
        <f t="shared" ref="V131:V194" si="26">G131*O$4</f>
        <v>112.03808366276</v>
      </c>
    </row>
    <row r="132" spans="1:22">
      <c r="A132">
        <f>'v mode buck small signal'!X132</f>
        <v>0.5</v>
      </c>
      <c r="B132">
        <f>'v mode buck small signal'!AI132</f>
        <v>26.2713485498983</v>
      </c>
      <c r="C132">
        <f>'v mode buck small signal'!AJ132</f>
        <v>-0.843515179108739</v>
      </c>
      <c r="D132">
        <f>AMP!$AA132</f>
        <v>5.87994794506609</v>
      </c>
      <c r="E132">
        <f>AMP!$AB132</f>
        <v>113.308156604886</v>
      </c>
      <c r="F132">
        <f t="shared" si="18"/>
        <v>32.1512964949644</v>
      </c>
      <c r="G132">
        <f t="shared" si="19"/>
        <v>112.464641425777</v>
      </c>
      <c r="H132">
        <v>0</v>
      </c>
      <c r="J132">
        <f t="shared" si="20"/>
        <v>32.1512964949644</v>
      </c>
      <c r="Q132">
        <f t="shared" si="21"/>
        <v>0</v>
      </c>
      <c r="R132">
        <f t="shared" si="22"/>
        <v>0</v>
      </c>
      <c r="S132">
        <f t="shared" si="23"/>
        <v>0</v>
      </c>
      <c r="T132">
        <f t="shared" si="24"/>
        <v>0</v>
      </c>
      <c r="U132">
        <f t="shared" si="25"/>
        <v>32.1512964949644</v>
      </c>
      <c r="V132">
        <f t="shared" si="26"/>
        <v>112.464641425777</v>
      </c>
    </row>
    <row r="133" spans="1:22">
      <c r="A133">
        <f>'v mode buck small signal'!X133</f>
        <v>0.51</v>
      </c>
      <c r="B133">
        <f>'v mode buck small signal'!AI133</f>
        <v>26.2819922967187</v>
      </c>
      <c r="C133">
        <f>'v mode buck small signal'!AJ133</f>
        <v>-0.861622675324297</v>
      </c>
      <c r="D133">
        <f>AMP!$AA133</f>
        <v>5.72584293299534</v>
      </c>
      <c r="E133">
        <f>AMP!$AB133</f>
        <v>113.751507766689</v>
      </c>
      <c r="F133">
        <f t="shared" si="18"/>
        <v>32.0078352297141</v>
      </c>
      <c r="G133">
        <f t="shared" si="19"/>
        <v>112.889885091364</v>
      </c>
      <c r="H133">
        <v>0</v>
      </c>
      <c r="J133">
        <f t="shared" si="20"/>
        <v>32.0078352297141</v>
      </c>
      <c r="Q133">
        <f t="shared" si="21"/>
        <v>0</v>
      </c>
      <c r="R133">
        <f t="shared" si="22"/>
        <v>0</v>
      </c>
      <c r="S133">
        <f t="shared" si="23"/>
        <v>0</v>
      </c>
      <c r="T133">
        <f t="shared" si="24"/>
        <v>0</v>
      </c>
      <c r="U133">
        <f t="shared" si="25"/>
        <v>32.0078352297141</v>
      </c>
      <c r="V133">
        <f t="shared" si="26"/>
        <v>112.889885091364</v>
      </c>
    </row>
    <row r="134" spans="1:22">
      <c r="A134">
        <f>'v mode buck small signal'!X134</f>
        <v>0.52</v>
      </c>
      <c r="B134">
        <f>'v mode buck small signal'!AI134</f>
        <v>26.2928601081492</v>
      </c>
      <c r="C134">
        <f>'v mode buck small signal'!AJ134</f>
        <v>-0.879806850486219</v>
      </c>
      <c r="D134">
        <f>AMP!$AA134</f>
        <v>5.57537291955757</v>
      </c>
      <c r="E134">
        <f>AMP!$AB134</f>
        <v>114.193603631783</v>
      </c>
      <c r="F134">
        <f t="shared" si="18"/>
        <v>31.8682330277068</v>
      </c>
      <c r="G134">
        <f t="shared" si="19"/>
        <v>113.313796781297</v>
      </c>
      <c r="H134">
        <v>0</v>
      </c>
      <c r="J134">
        <f t="shared" si="20"/>
        <v>31.8682330277068</v>
      </c>
      <c r="Q134">
        <f t="shared" si="21"/>
        <v>0</v>
      </c>
      <c r="R134">
        <f t="shared" si="22"/>
        <v>0</v>
      </c>
      <c r="S134">
        <f t="shared" si="23"/>
        <v>0</v>
      </c>
      <c r="T134">
        <f t="shared" si="24"/>
        <v>0</v>
      </c>
      <c r="U134">
        <f t="shared" si="25"/>
        <v>31.8682330277068</v>
      </c>
      <c r="V134">
        <f t="shared" si="26"/>
        <v>113.313796781297</v>
      </c>
    </row>
    <row r="135" spans="1:22">
      <c r="A135">
        <f>'v mode buck small signal'!X135</f>
        <v>0.53</v>
      </c>
      <c r="B135">
        <f>'v mode buck small signal'!AI135</f>
        <v>26.3039528002849</v>
      </c>
      <c r="C135">
        <f>'v mode buck small signal'!AJ135</f>
        <v>-0.898069532706325</v>
      </c>
      <c r="D135">
        <f>AMP!$AA135</f>
        <v>5.42840759688527</v>
      </c>
      <c r="E135">
        <f>AMP!$AB135</f>
        <v>114.634428549626</v>
      </c>
      <c r="F135">
        <f t="shared" si="18"/>
        <v>31.7323603971702</v>
      </c>
      <c r="G135">
        <f t="shared" si="19"/>
        <v>113.736359016919</v>
      </c>
      <c r="H135">
        <v>0</v>
      </c>
      <c r="J135">
        <f t="shared" si="20"/>
        <v>31.7323603971702</v>
      </c>
      <c r="Q135">
        <f t="shared" si="21"/>
        <v>0</v>
      </c>
      <c r="R135">
        <f t="shared" si="22"/>
        <v>0</v>
      </c>
      <c r="S135">
        <f t="shared" si="23"/>
        <v>0</v>
      </c>
      <c r="T135">
        <f t="shared" si="24"/>
        <v>0</v>
      </c>
      <c r="U135">
        <f t="shared" si="25"/>
        <v>31.7323603971702</v>
      </c>
      <c r="V135">
        <f t="shared" si="26"/>
        <v>113.736359016919</v>
      </c>
    </row>
    <row r="136" spans="1:22">
      <c r="A136">
        <f>'v mode buck small signal'!X136</f>
        <v>0.54</v>
      </c>
      <c r="B136">
        <f>'v mode buck small signal'!AI136</f>
        <v>26.3152712084903</v>
      </c>
      <c r="C136">
        <f>'v mode buck small signal'!AJ136</f>
        <v>-0.916412570787362</v>
      </c>
      <c r="D136">
        <f>AMP!$AA136</f>
        <v>5.28482377241312</v>
      </c>
      <c r="E136">
        <f>AMP!$AB136</f>
        <v>115.0739672895</v>
      </c>
      <c r="F136">
        <f t="shared" si="18"/>
        <v>31.6000949809034</v>
      </c>
      <c r="G136">
        <f t="shared" si="19"/>
        <v>114.157554718712</v>
      </c>
      <c r="H136">
        <v>0</v>
      </c>
      <c r="J136">
        <f t="shared" si="20"/>
        <v>31.6000949809034</v>
      </c>
      <c r="Q136">
        <f t="shared" si="21"/>
        <v>0</v>
      </c>
      <c r="R136">
        <f t="shared" si="22"/>
        <v>0</v>
      </c>
      <c r="S136">
        <f t="shared" si="23"/>
        <v>0</v>
      </c>
      <c r="T136">
        <f t="shared" si="24"/>
        <v>0</v>
      </c>
      <c r="U136">
        <f t="shared" si="25"/>
        <v>31.6000949809034</v>
      </c>
      <c r="V136">
        <f t="shared" si="26"/>
        <v>114.157554718712</v>
      </c>
    </row>
    <row r="137" spans="1:22">
      <c r="A137">
        <f>'v mode buck small signal'!X137</f>
        <v>0.55</v>
      </c>
      <c r="B137">
        <f>'v mode buck small signal'!AI137</f>
        <v>26.3268161876158</v>
      </c>
      <c r="C137">
        <f>'v mode buck small signal'!AJ137</f>
        <v>-0.934837834804484</v>
      </c>
      <c r="D137">
        <f>AMP!$AA137</f>
        <v>5.1445048465973</v>
      </c>
      <c r="E137">
        <f>AMP!$AB137</f>
        <v>115.512205040355</v>
      </c>
      <c r="F137">
        <f t="shared" si="18"/>
        <v>31.4713210342131</v>
      </c>
      <c r="G137">
        <f t="shared" si="19"/>
        <v>114.577367205551</v>
      </c>
      <c r="H137">
        <v>0</v>
      </c>
      <c r="J137">
        <f t="shared" si="20"/>
        <v>31.4713210342131</v>
      </c>
      <c r="Q137">
        <f t="shared" si="21"/>
        <v>0</v>
      </c>
      <c r="R137">
        <f t="shared" si="22"/>
        <v>0</v>
      </c>
      <c r="S137">
        <f t="shared" si="23"/>
        <v>0</v>
      </c>
      <c r="T137">
        <f t="shared" si="24"/>
        <v>0</v>
      </c>
      <c r="U137">
        <f t="shared" si="25"/>
        <v>31.4713210342131</v>
      </c>
      <c r="V137">
        <f t="shared" si="26"/>
        <v>114.577367205551</v>
      </c>
    </row>
    <row r="138" spans="1:22">
      <c r="A138">
        <f>'v mode buck small signal'!X138</f>
        <v>0.56</v>
      </c>
      <c r="B138">
        <f>'v mode buck small signal'!AI138</f>
        <v>26.3385886122192</v>
      </c>
      <c r="C138">
        <f>'v mode buck small signal'!AJ138</f>
        <v>-0.953347216699061</v>
      </c>
      <c r="D138">
        <f>AMP!$AA138</f>
        <v>5.00734033782196</v>
      </c>
      <c r="E138">
        <f>AMP!$AB138</f>
        <v>115.949127410361</v>
      </c>
      <c r="F138">
        <f t="shared" si="18"/>
        <v>31.3459289500411</v>
      </c>
      <c r="G138">
        <f t="shared" si="19"/>
        <v>114.995780193662</v>
      </c>
      <c r="H138">
        <v>0</v>
      </c>
      <c r="J138">
        <f t="shared" si="20"/>
        <v>31.3459289500411</v>
      </c>
      <c r="Q138">
        <f t="shared" si="21"/>
        <v>0</v>
      </c>
      <c r="R138">
        <f t="shared" si="22"/>
        <v>0</v>
      </c>
      <c r="S138">
        <f t="shared" si="23"/>
        <v>0</v>
      </c>
      <c r="T138">
        <f t="shared" si="24"/>
        <v>0</v>
      </c>
      <c r="U138">
        <f t="shared" si="25"/>
        <v>31.3459289500411</v>
      </c>
      <c r="V138">
        <f t="shared" si="26"/>
        <v>114.995780193662</v>
      </c>
    </row>
    <row r="139" spans="1:22">
      <c r="A139">
        <f>'v mode buck small signal'!X139</f>
        <v>0.57</v>
      </c>
      <c r="B139">
        <f>'v mode buck small signal'!AI139</f>
        <v>26.3505893767938</v>
      </c>
      <c r="C139">
        <f>'v mode buck small signal'!AJ139</f>
        <v>-0.971942630885113</v>
      </c>
      <c r="D139">
        <f>AMP!$AA139</f>
        <v>4.87322544947665</v>
      </c>
      <c r="E139">
        <f>AMP!$AB139</f>
        <v>116.384720426175</v>
      </c>
      <c r="F139">
        <f t="shared" si="18"/>
        <v>31.2238148262704</v>
      </c>
      <c r="G139">
        <f t="shared" si="19"/>
        <v>115.41277779529</v>
      </c>
      <c r="H139">
        <v>0</v>
      </c>
      <c r="J139">
        <f t="shared" si="20"/>
        <v>31.2238148262704</v>
      </c>
      <c r="Q139">
        <f t="shared" si="21"/>
        <v>0</v>
      </c>
      <c r="R139">
        <f t="shared" si="22"/>
        <v>0</v>
      </c>
      <c r="S139">
        <f t="shared" si="23"/>
        <v>0</v>
      </c>
      <c r="T139">
        <f t="shared" si="24"/>
        <v>0</v>
      </c>
      <c r="U139">
        <f t="shared" si="25"/>
        <v>31.2238148262704</v>
      </c>
      <c r="V139">
        <f t="shared" si="26"/>
        <v>115.41277779529</v>
      </c>
    </row>
    <row r="140" spans="1:22">
      <c r="A140">
        <f>'v mode buck small signal'!X140</f>
        <v>0.58</v>
      </c>
      <c r="B140">
        <f>'v mode buck small signal'!AI140</f>
        <v>26.3628193960027</v>
      </c>
      <c r="C140">
        <f>'v mode buck small signal'!AJ140</f>
        <v>-0.990626014868857</v>
      </c>
      <c r="D140">
        <f>AMP!$AA140</f>
        <v>4.74206067480082</v>
      </c>
      <c r="E140">
        <f>AMP!$AB140</f>
        <v>116.818970531942</v>
      </c>
      <c r="F140">
        <f t="shared" si="18"/>
        <v>31.1048800708035</v>
      </c>
      <c r="G140">
        <f t="shared" si="19"/>
        <v>115.828344517074</v>
      </c>
      <c r="H140">
        <v>0</v>
      </c>
      <c r="J140">
        <f t="shared" si="20"/>
        <v>31.1048800708035</v>
      </c>
      <c r="Q140">
        <f t="shared" si="21"/>
        <v>0</v>
      </c>
      <c r="R140">
        <f t="shared" si="22"/>
        <v>0</v>
      </c>
      <c r="S140">
        <f t="shared" si="23"/>
        <v>0</v>
      </c>
      <c r="T140">
        <f t="shared" si="24"/>
        <v>0</v>
      </c>
      <c r="U140">
        <f t="shared" si="25"/>
        <v>31.1048800708035</v>
      </c>
      <c r="V140">
        <f t="shared" si="26"/>
        <v>115.828344517074</v>
      </c>
    </row>
    <row r="141" spans="1:22">
      <c r="A141">
        <f>'v mode buck small signal'!X141</f>
        <v>0.59</v>
      </c>
      <c r="B141">
        <f>'v mode buck small signal'!AI141</f>
        <v>26.37527960492</v>
      </c>
      <c r="C141">
        <f>'v mode buck small signal'!AJ141</f>
        <v>-1.00939932988173</v>
      </c>
      <c r="D141">
        <f>AMP!$AA141</f>
        <v>4.61375143561842</v>
      </c>
      <c r="E141">
        <f>AMP!$AB141</f>
        <v>117.25186458802</v>
      </c>
      <c r="F141">
        <f t="shared" si="18"/>
        <v>30.9890310405384</v>
      </c>
      <c r="G141">
        <f t="shared" si="19"/>
        <v>116.242465258138</v>
      </c>
      <c r="H141">
        <v>0</v>
      </c>
      <c r="J141">
        <f t="shared" si="20"/>
        <v>30.9890310405384</v>
      </c>
      <c r="Q141">
        <f t="shared" si="21"/>
        <v>0</v>
      </c>
      <c r="R141">
        <f t="shared" si="22"/>
        <v>0</v>
      </c>
      <c r="S141">
        <f t="shared" si="23"/>
        <v>0</v>
      </c>
      <c r="T141">
        <f t="shared" si="24"/>
        <v>0</v>
      </c>
      <c r="U141">
        <f t="shared" si="25"/>
        <v>30.9890310405384</v>
      </c>
      <c r="V141">
        <f t="shared" si="26"/>
        <v>116.242465258138</v>
      </c>
    </row>
    <row r="142" spans="1:22">
      <c r="A142">
        <f>'v mode buck small signal'!X142</f>
        <v>0.6</v>
      </c>
      <c r="B142">
        <f>'v mode buck small signal'!AI142</f>
        <v>26.3879709592772</v>
      </c>
      <c r="C142">
        <f>'v mode buck small signal'!AJ142</f>
        <v>-1.02826456152731</v>
      </c>
      <c r="D142">
        <f>AMP!$AA142</f>
        <v>4.488207751541</v>
      </c>
      <c r="E142">
        <f>AMP!$AB142</f>
        <v>117.683389869449</v>
      </c>
      <c r="F142">
        <f t="shared" si="18"/>
        <v>30.8761787108182</v>
      </c>
      <c r="G142">
        <f t="shared" si="19"/>
        <v>116.655125307921</v>
      </c>
      <c r="H142">
        <v>0</v>
      </c>
      <c r="J142">
        <f t="shared" si="20"/>
        <v>30.8761787108182</v>
      </c>
      <c r="Q142">
        <f t="shared" si="21"/>
        <v>0</v>
      </c>
      <c r="R142">
        <f t="shared" si="22"/>
        <v>0</v>
      </c>
      <c r="S142">
        <f t="shared" si="23"/>
        <v>0</v>
      </c>
      <c r="T142">
        <f t="shared" si="24"/>
        <v>0</v>
      </c>
      <c r="U142">
        <f t="shared" si="25"/>
        <v>30.8761787108182</v>
      </c>
      <c r="V142">
        <f t="shared" si="26"/>
        <v>116.655125307921</v>
      </c>
    </row>
    <row r="143" spans="1:22">
      <c r="A143">
        <f>'v mode buck small signal'!X143</f>
        <v>0.61</v>
      </c>
      <c r="B143">
        <f>'v mode buck small signal'!AI143</f>
        <v>26.4008944357177</v>
      </c>
      <c r="C143">
        <f>'v mode buck small signal'!AJ143</f>
        <v>-1.04722372044287</v>
      </c>
      <c r="D143">
        <f>AMP!$AA143</f>
        <v>4.36534393661424</v>
      </c>
      <c r="E143">
        <f>AMP!$AB143</f>
        <v>118.113534064168</v>
      </c>
      <c r="F143">
        <f t="shared" si="18"/>
        <v>30.7662383723319</v>
      </c>
      <c r="G143">
        <f t="shared" si="19"/>
        <v>117.066310343725</v>
      </c>
      <c r="H143">
        <v>0</v>
      </c>
      <c r="J143">
        <f t="shared" si="20"/>
        <v>30.7662383723319</v>
      </c>
      <c r="Q143">
        <f t="shared" si="21"/>
        <v>0</v>
      </c>
      <c r="R143">
        <f t="shared" si="22"/>
        <v>0</v>
      </c>
      <c r="S143">
        <f t="shared" si="23"/>
        <v>0</v>
      </c>
      <c r="T143">
        <f t="shared" si="24"/>
        <v>0</v>
      </c>
      <c r="U143">
        <f t="shared" si="25"/>
        <v>30.7662383723319</v>
      </c>
      <c r="V143">
        <f t="shared" si="26"/>
        <v>117.066310343725</v>
      </c>
    </row>
    <row r="144" spans="1:22">
      <c r="A144">
        <f>'v mode buck small signal'!X144</f>
        <v>0.62</v>
      </c>
      <c r="B144">
        <f>'v mode buck small signal'!AI144</f>
        <v>26.4140510320574</v>
      </c>
      <c r="C144">
        <f>'v mode buck small signal'!AJ144</f>
        <v>-1.06627884297565</v>
      </c>
      <c r="D144">
        <f>AMP!$AA144</f>
        <v>4.2450783207266</v>
      </c>
      <c r="E144">
        <f>AMP!$AB144</f>
        <v>118.542285270994</v>
      </c>
      <c r="F144">
        <f t="shared" si="18"/>
        <v>30.659129352784</v>
      </c>
      <c r="G144">
        <f t="shared" si="19"/>
        <v>117.476006428018</v>
      </c>
      <c r="H144">
        <v>0</v>
      </c>
      <c r="J144">
        <f t="shared" si="20"/>
        <v>30.659129352784</v>
      </c>
      <c r="Q144">
        <f t="shared" si="21"/>
        <v>0</v>
      </c>
      <c r="R144">
        <f t="shared" si="22"/>
        <v>0</v>
      </c>
      <c r="S144">
        <f t="shared" si="23"/>
        <v>0</v>
      </c>
      <c r="T144">
        <f t="shared" si="24"/>
        <v>0</v>
      </c>
      <c r="U144">
        <f t="shared" si="25"/>
        <v>30.659129352784</v>
      </c>
      <c r="V144">
        <f t="shared" si="26"/>
        <v>117.476006428018</v>
      </c>
    </row>
    <row r="145" spans="1:22">
      <c r="A145">
        <f>'v mode buck small signal'!X145</f>
        <v>0.63</v>
      </c>
      <c r="B145">
        <f>'v mode buck small signal'!AI145</f>
        <v>26.4274417675519</v>
      </c>
      <c r="C145">
        <f>'v mode buck small signal'!AJ145</f>
        <v>-1.08543199187479</v>
      </c>
      <c r="D145">
        <f>AMP!$AA145</f>
        <v>4.12733299340014</v>
      </c>
      <c r="E145">
        <f>AMP!$AB145</f>
        <v>118.969631997352</v>
      </c>
      <c r="F145">
        <f t="shared" si="18"/>
        <v>30.5547747609521</v>
      </c>
      <c r="G145">
        <f t="shared" si="19"/>
        <v>117.884200005477</v>
      </c>
      <c r="H145">
        <v>0</v>
      </c>
      <c r="J145">
        <f t="shared" si="20"/>
        <v>30.5547747609521</v>
      </c>
      <c r="Q145">
        <f t="shared" si="21"/>
        <v>0</v>
      </c>
      <c r="R145">
        <f t="shared" si="22"/>
        <v>0</v>
      </c>
      <c r="S145">
        <f t="shared" si="23"/>
        <v>0</v>
      </c>
      <c r="T145">
        <f t="shared" si="24"/>
        <v>0</v>
      </c>
      <c r="U145">
        <f t="shared" si="25"/>
        <v>30.5547747609521</v>
      </c>
      <c r="V145">
        <f t="shared" si="26"/>
        <v>117.884200005477</v>
      </c>
    </row>
    <row r="146" spans="1:22">
      <c r="A146">
        <f>'v mode buck small signal'!X146</f>
        <v>0.64</v>
      </c>
      <c r="B146">
        <f>'v mode buck small signal'!AI146</f>
        <v>26.441067683172</v>
      </c>
      <c r="C146">
        <f>'v mode buck small signal'!AJ146</f>
        <v>-1.10468525699893</v>
      </c>
      <c r="D146">
        <f>AMP!$AA146</f>
        <v>4.01203356784468</v>
      </c>
      <c r="E146">
        <f>AMP!$AB146</f>
        <v>119.39556315679</v>
      </c>
      <c r="F146">
        <f t="shared" si="18"/>
        <v>30.4531012510167</v>
      </c>
      <c r="G146">
        <f t="shared" si="19"/>
        <v>118.290877899791</v>
      </c>
      <c r="H146">
        <v>0</v>
      </c>
      <c r="J146">
        <f t="shared" si="20"/>
        <v>30.4531012510167</v>
      </c>
      <c r="Q146">
        <f t="shared" si="21"/>
        <v>0</v>
      </c>
      <c r="R146">
        <f t="shared" si="22"/>
        <v>0</v>
      </c>
      <c r="S146">
        <f t="shared" si="23"/>
        <v>0</v>
      </c>
      <c r="T146">
        <f t="shared" si="24"/>
        <v>0</v>
      </c>
      <c r="U146">
        <f t="shared" si="25"/>
        <v>30.4531012510167</v>
      </c>
      <c r="V146">
        <f t="shared" si="26"/>
        <v>118.290877899791</v>
      </c>
    </row>
    <row r="147" spans="1:22">
      <c r="A147">
        <f>'v mode buck small signal'!X147</f>
        <v>0.65</v>
      </c>
      <c r="B147">
        <f>'v mode buck small signal'!AI147</f>
        <v>26.4549298418848</v>
      </c>
      <c r="C147">
        <f>'v mode buck small signal'!AJ147</f>
        <v>-1.12404075604051</v>
      </c>
      <c r="D147">
        <f>AMP!$AA147</f>
        <v>3.89910896338674</v>
      </c>
      <c r="E147">
        <f>AMP!$AB147</f>
        <v>119.820068066271</v>
      </c>
      <c r="F147">
        <f t="shared" si="18"/>
        <v>30.3540388052715</v>
      </c>
      <c r="G147">
        <f t="shared" si="19"/>
        <v>118.69602731023</v>
      </c>
      <c r="H147">
        <v>0</v>
      </c>
      <c r="J147">
        <f t="shared" si="20"/>
        <v>30.3540388052715</v>
      </c>
      <c r="Q147">
        <f t="shared" si="21"/>
        <v>0</v>
      </c>
      <c r="R147">
        <f t="shared" si="22"/>
        <v>0</v>
      </c>
      <c r="S147">
        <f t="shared" si="23"/>
        <v>0</v>
      </c>
      <c r="T147">
        <f t="shared" si="24"/>
        <v>0</v>
      </c>
      <c r="U147">
        <f t="shared" si="25"/>
        <v>30.3540388052715</v>
      </c>
      <c r="V147">
        <f t="shared" si="26"/>
        <v>118.69602731023</v>
      </c>
    </row>
    <row r="148" spans="1:22">
      <c r="A148">
        <f>'v mode buck small signal'!X148</f>
        <v>0.66</v>
      </c>
      <c r="B148">
        <f>'v mode buck small signal'!AI148</f>
        <v>26.469029328944</v>
      </c>
      <c r="C148">
        <f>'v mode buck small signal'!AJ148</f>
        <v>-1.14350063526697</v>
      </c>
      <c r="D148">
        <f>AMP!$AA148</f>
        <v>3.78849120458793</v>
      </c>
      <c r="E148">
        <f>AMP!$AB148</f>
        <v>120.243136443249</v>
      </c>
      <c r="F148">
        <f t="shared" si="18"/>
        <v>30.2575205335319</v>
      </c>
      <c r="G148">
        <f t="shared" si="19"/>
        <v>119.099635807982</v>
      </c>
      <c r="H148">
        <v>0</v>
      </c>
      <c r="J148">
        <f t="shared" si="20"/>
        <v>30.2575205335319</v>
      </c>
      <c r="Q148">
        <f t="shared" si="21"/>
        <v>0</v>
      </c>
      <c r="R148">
        <f t="shared" si="22"/>
        <v>0</v>
      </c>
      <c r="S148">
        <f t="shared" si="23"/>
        <v>0</v>
      </c>
      <c r="T148">
        <f t="shared" si="24"/>
        <v>0</v>
      </c>
      <c r="U148">
        <f t="shared" si="25"/>
        <v>30.2575205335319</v>
      </c>
      <c r="V148">
        <f t="shared" si="26"/>
        <v>119.099635807982</v>
      </c>
    </row>
    <row r="149" spans="1:22">
      <c r="A149">
        <f>'v mode buck small signal'!X149</f>
        <v>0.67</v>
      </c>
      <c r="B149">
        <f>'v mode buck small signal'!AI149</f>
        <v>26.4833672521865</v>
      </c>
      <c r="C149">
        <f>'v mode buck small signal'!AJ149</f>
        <v>-1.16306707027965</v>
      </c>
      <c r="D149">
        <f>AMP!$AA149</f>
        <v>3.68011523554201</v>
      </c>
      <c r="E149">
        <f>AMP!$AB149</f>
        <v>120.66475840255</v>
      </c>
      <c r="F149">
        <f t="shared" si="18"/>
        <v>30.1634824877285</v>
      </c>
      <c r="G149">
        <f t="shared" si="19"/>
        <v>119.501691332271</v>
      </c>
      <c r="H149">
        <v>0</v>
      </c>
      <c r="J149">
        <f t="shared" si="20"/>
        <v>30.1634824877285</v>
      </c>
      <c r="Q149">
        <f t="shared" si="21"/>
        <v>0</v>
      </c>
      <c r="R149">
        <f t="shared" si="22"/>
        <v>0</v>
      </c>
      <c r="S149">
        <f t="shared" si="23"/>
        <v>0</v>
      </c>
      <c r="T149">
        <f t="shared" si="24"/>
        <v>0</v>
      </c>
      <c r="U149">
        <f t="shared" si="25"/>
        <v>30.1634824877285</v>
      </c>
      <c r="V149">
        <f t="shared" si="26"/>
        <v>119.501691332271</v>
      </c>
    </row>
    <row r="150" spans="1:22">
      <c r="A150">
        <f>'v mode buck small signal'!X150</f>
        <v>0.68</v>
      </c>
      <c r="B150">
        <f>'v mode buck small signal'!AI150</f>
        <v>26.4979447423373</v>
      </c>
      <c r="C150">
        <f>'v mode buck small signal'!AJ150</f>
        <v>-1.18274226679076</v>
      </c>
      <c r="D150">
        <f>AMP!$AA150</f>
        <v>3.57391874800002</v>
      </c>
      <c r="E150">
        <f>AMP!$AB150</f>
        <v>121.084924453057</v>
      </c>
      <c r="F150">
        <f t="shared" si="18"/>
        <v>30.0718634903373</v>
      </c>
      <c r="G150">
        <f t="shared" si="19"/>
        <v>119.902182186266</v>
      </c>
      <c r="H150">
        <v>0</v>
      </c>
      <c r="J150">
        <f t="shared" si="20"/>
        <v>30.0718634903373</v>
      </c>
      <c r="Q150">
        <f t="shared" si="21"/>
        <v>0</v>
      </c>
      <c r="R150">
        <f t="shared" si="22"/>
        <v>0</v>
      </c>
      <c r="S150">
        <f t="shared" si="23"/>
        <v>0</v>
      </c>
      <c r="T150">
        <f t="shared" si="24"/>
        <v>0</v>
      </c>
      <c r="U150">
        <f t="shared" si="25"/>
        <v>30.0718634903373</v>
      </c>
      <c r="V150">
        <f t="shared" si="26"/>
        <v>119.902182186266</v>
      </c>
    </row>
    <row r="151" spans="1:22">
      <c r="A151">
        <f>'v mode buck small signal'!X151</f>
        <v>0.69</v>
      </c>
      <c r="B151">
        <f>'v mode buck small signal'!AI151</f>
        <v>26.5127629533227</v>
      </c>
      <c r="C151">
        <f>'v mode buck small signal'!AJ151</f>
        <v>-1.20252846141917</v>
      </c>
      <c r="D151">
        <f>AMP!$AA151</f>
        <v>3.46984202210769</v>
      </c>
      <c r="E151">
        <f>AMP!$AB151</f>
        <v>121.503625494201</v>
      </c>
      <c r="F151">
        <f t="shared" si="18"/>
        <v>29.9826049754303</v>
      </c>
      <c r="G151">
        <f t="shared" si="19"/>
        <v>120.301097032782</v>
      </c>
      <c r="H151">
        <v>0</v>
      </c>
      <c r="J151">
        <f t="shared" si="20"/>
        <v>29.9826049754303</v>
      </c>
      <c r="Q151">
        <f t="shared" si="21"/>
        <v>0</v>
      </c>
      <c r="R151">
        <f t="shared" si="22"/>
        <v>0</v>
      </c>
      <c r="S151">
        <f t="shared" si="23"/>
        <v>0</v>
      </c>
      <c r="T151">
        <f t="shared" si="24"/>
        <v>0</v>
      </c>
      <c r="U151">
        <f t="shared" si="25"/>
        <v>29.9826049754303</v>
      </c>
      <c r="V151">
        <f t="shared" si="26"/>
        <v>120.301097032782</v>
      </c>
    </row>
    <row r="152" spans="1:22">
      <c r="A152">
        <f>'v mode buck small signal'!X152</f>
        <v>0.7</v>
      </c>
      <c r="B152">
        <f>'v mode buck small signal'!AI152</f>
        <v>26.5278230625904</v>
      </c>
      <c r="C152">
        <f>'v mode buck small signal'!AJ152</f>
        <v>-1.2224279225058</v>
      </c>
      <c r="D152">
        <f>AMP!$AA152</f>
        <v>3.36782777866407</v>
      </c>
      <c r="E152">
        <f>AMP!$AB152</f>
        <v>121.920852812289</v>
      </c>
      <c r="F152">
        <f t="shared" si="18"/>
        <v>29.8956508412545</v>
      </c>
      <c r="G152">
        <f t="shared" si="19"/>
        <v>120.698424889783</v>
      </c>
      <c r="H152">
        <v>0</v>
      </c>
      <c r="J152">
        <f t="shared" si="20"/>
        <v>29.8956508412545</v>
      </c>
      <c r="Q152">
        <f t="shared" si="21"/>
        <v>0</v>
      </c>
      <c r="R152">
        <f t="shared" si="22"/>
        <v>0</v>
      </c>
      <c r="S152">
        <f t="shared" si="23"/>
        <v>0</v>
      </c>
      <c r="T152">
        <f t="shared" si="24"/>
        <v>0</v>
      </c>
      <c r="U152">
        <f t="shared" si="25"/>
        <v>29.8956508412545</v>
      </c>
      <c r="V152">
        <f t="shared" si="26"/>
        <v>120.698424889783</v>
      </c>
    </row>
    <row r="153" spans="1:22">
      <c r="A153">
        <f>'v mode buck small signal'!X153</f>
        <v>0.71</v>
      </c>
      <c r="B153">
        <f>'v mode buck small signal'!AI153</f>
        <v>26.5431262714402</v>
      </c>
      <c r="C153">
        <f>'v mode buck small signal'!AJ153</f>
        <v>-1.24244295094874</v>
      </c>
      <c r="D153">
        <f>AMP!$AA153</f>
        <v>3.26782104191754</v>
      </c>
      <c r="E153">
        <f>AMP!$AB153</f>
        <v>122.33659807665</v>
      </c>
      <c r="F153">
        <f t="shared" si="18"/>
        <v>29.8109473133577</v>
      </c>
      <c r="G153">
        <f t="shared" si="19"/>
        <v>121.094155125701</v>
      </c>
      <c r="H153">
        <v>0</v>
      </c>
      <c r="J153">
        <f t="shared" si="20"/>
        <v>29.8109473133577</v>
      </c>
      <c r="Q153">
        <f t="shared" si="21"/>
        <v>0</v>
      </c>
      <c r="R153">
        <f t="shared" si="22"/>
        <v>0</v>
      </c>
      <c r="S153">
        <f t="shared" si="23"/>
        <v>0</v>
      </c>
      <c r="T153">
        <f t="shared" si="24"/>
        <v>0</v>
      </c>
      <c r="U153">
        <f t="shared" si="25"/>
        <v>29.8109473133577</v>
      </c>
      <c r="V153">
        <f t="shared" si="26"/>
        <v>121.094155125701</v>
      </c>
    </row>
    <row r="154" spans="1:22">
      <c r="A154">
        <f>'v mode buck small signal'!X154</f>
        <v>0.72</v>
      </c>
      <c r="B154">
        <f>'v mode buck small signal'!AI154</f>
        <v>26.5586738053604</v>
      </c>
      <c r="C154">
        <f>'v mode buck small signal'!AJ154</f>
        <v>-1.26257588105951</v>
      </c>
      <c r="D154">
        <f>AMP!$AA154</f>
        <v>3.16976901201226</v>
      </c>
      <c r="E154">
        <f>AMP!$AB154</f>
        <v>122.750853335629</v>
      </c>
      <c r="F154">
        <f t="shared" si="18"/>
        <v>29.7284428173726</v>
      </c>
      <c r="G154">
        <f t="shared" si="19"/>
        <v>121.488277454569</v>
      </c>
      <c r="H154">
        <v>0</v>
      </c>
      <c r="J154">
        <f t="shared" si="20"/>
        <v>29.7284428173726</v>
      </c>
      <c r="Q154">
        <f t="shared" si="21"/>
        <v>0</v>
      </c>
      <c r="R154">
        <f t="shared" si="22"/>
        <v>0</v>
      </c>
      <c r="S154">
        <f t="shared" si="23"/>
        <v>0</v>
      </c>
      <c r="T154">
        <f t="shared" si="24"/>
        <v>0</v>
      </c>
      <c r="U154">
        <f t="shared" si="25"/>
        <v>29.7284428173726</v>
      </c>
      <c r="V154">
        <f t="shared" si="26"/>
        <v>121.488277454569</v>
      </c>
    </row>
    <row r="155" spans="1:22">
      <c r="A155">
        <f>'v mode buck small signal'!X155</f>
        <v>0.73</v>
      </c>
      <c r="B155">
        <f>'v mode buck small signal'!AI155</f>
        <v>26.5744669143756</v>
      </c>
      <c r="C155">
        <f>'v mode buck small signal'!AJ155</f>
        <v>-1.28282908144046</v>
      </c>
      <c r="D155">
        <f>AMP!$AA155</f>
        <v>3.07362094628296</v>
      </c>
      <c r="E155">
        <f>AMP!$AB155</f>
        <v>123.163611012425</v>
      </c>
      <c r="F155">
        <f t="shared" si="18"/>
        <v>29.6480878606585</v>
      </c>
      <c r="G155">
        <f t="shared" si="19"/>
        <v>121.880781930985</v>
      </c>
      <c r="H155">
        <v>0</v>
      </c>
      <c r="J155">
        <f t="shared" si="20"/>
        <v>29.6480878606585</v>
      </c>
      <c r="Q155">
        <f t="shared" si="21"/>
        <v>0</v>
      </c>
      <c r="R155">
        <f t="shared" si="22"/>
        <v>0</v>
      </c>
      <c r="S155">
        <f t="shared" si="23"/>
        <v>0</v>
      </c>
      <c r="T155">
        <f t="shared" si="24"/>
        <v>0</v>
      </c>
      <c r="U155">
        <f t="shared" si="25"/>
        <v>29.6480878606585</v>
      </c>
      <c r="V155">
        <f t="shared" si="26"/>
        <v>121.880781930985</v>
      </c>
    </row>
    <row r="156" spans="1:22">
      <c r="A156">
        <f>'v mode buck small signal'!X156</f>
        <v>0.74</v>
      </c>
      <c r="B156">
        <f>'v mode buck small signal'!AI156</f>
        <v>26.5905068734017</v>
      </c>
      <c r="C156">
        <f>'v mode buck small signal'!AJ156</f>
        <v>-1.3032049558845</v>
      </c>
      <c r="D156">
        <f>AMP!$AA156</f>
        <v>2.97932804867391</v>
      </c>
      <c r="E156">
        <f>AMP!$AB156</f>
        <v>123.574863900786</v>
      </c>
      <c r="F156">
        <f t="shared" si="18"/>
        <v>29.5698349220756</v>
      </c>
      <c r="G156">
        <f t="shared" si="19"/>
        <v>122.271658944901</v>
      </c>
      <c r="H156">
        <v>0</v>
      </c>
      <c r="J156">
        <f t="shared" si="20"/>
        <v>29.5698349220756</v>
      </c>
      <c r="Q156">
        <f t="shared" si="21"/>
        <v>0</v>
      </c>
      <c r="R156">
        <f t="shared" si="22"/>
        <v>0</v>
      </c>
      <c r="S156">
        <f t="shared" si="23"/>
        <v>0</v>
      </c>
      <c r="T156">
        <f t="shared" si="24"/>
        <v>0</v>
      </c>
      <c r="U156">
        <f t="shared" si="25"/>
        <v>29.5698349220756</v>
      </c>
      <c r="V156">
        <f t="shared" si="26"/>
        <v>122.271658944901</v>
      </c>
    </row>
    <row r="157" spans="1:22">
      <c r="A157">
        <f>'v mode buck small signal'!X157</f>
        <v>0.75</v>
      </c>
      <c r="B157">
        <f>'v mode buck small signal'!AI157</f>
        <v>26.606794982611</v>
      </c>
      <c r="C157">
        <f>'v mode buck small signal'!AJ157</f>
        <v>-1.32370594429776</v>
      </c>
      <c r="D157">
        <f>AMP!$AA157</f>
        <v>2.88684336662401</v>
      </c>
      <c r="E157">
        <f>AMP!$AB157</f>
        <v>123.984605160566</v>
      </c>
      <c r="F157">
        <f t="shared" si="18"/>
        <v>29.493638349235</v>
      </c>
      <c r="G157">
        <f t="shared" si="19"/>
        <v>122.660899216268</v>
      </c>
      <c r="H157">
        <v>0</v>
      </c>
      <c r="J157">
        <f t="shared" si="20"/>
        <v>29.493638349235</v>
      </c>
      <c r="Q157">
        <f t="shared" si="21"/>
        <v>0</v>
      </c>
      <c r="R157">
        <f t="shared" si="22"/>
        <v>0</v>
      </c>
      <c r="S157">
        <f t="shared" si="23"/>
        <v>0</v>
      </c>
      <c r="T157">
        <f t="shared" si="24"/>
        <v>0</v>
      </c>
      <c r="U157">
        <f t="shared" si="25"/>
        <v>29.493638349235</v>
      </c>
      <c r="V157">
        <f t="shared" si="26"/>
        <v>122.660899216268</v>
      </c>
    </row>
    <row r="158" spans="1:22">
      <c r="A158">
        <f>'v mode buck small signal'!X158</f>
        <v>0.76</v>
      </c>
      <c r="B158">
        <f>'v mode buck small signal'!AI158</f>
        <v>26.6233325678064</v>
      </c>
      <c r="C158">
        <f>'v mode buck small signal'!AJ158</f>
        <v>-1.34433452364587</v>
      </c>
      <c r="D158">
        <f>AMP!$AA158</f>
        <v>2.79612169482273</v>
      </c>
      <c r="E158">
        <f>AMP!$AB158</f>
        <v>124.39282831316</v>
      </c>
      <c r="F158">
        <f t="shared" si="18"/>
        <v>29.4194542626291</v>
      </c>
      <c r="G158">
        <f t="shared" si="19"/>
        <v>123.048493789514</v>
      </c>
      <c r="H158">
        <v>0</v>
      </c>
      <c r="J158">
        <f t="shared" si="20"/>
        <v>29.4194542626291</v>
      </c>
      <c r="Q158">
        <f t="shared" si="21"/>
        <v>0</v>
      </c>
      <c r="R158">
        <f t="shared" si="22"/>
        <v>0</v>
      </c>
      <c r="S158">
        <f t="shared" si="23"/>
        <v>0</v>
      </c>
      <c r="T158">
        <f t="shared" si="24"/>
        <v>0</v>
      </c>
      <c r="U158">
        <f t="shared" si="25"/>
        <v>29.4194542626291</v>
      </c>
      <c r="V158">
        <f t="shared" si="26"/>
        <v>123.048493789514</v>
      </c>
    </row>
    <row r="159" spans="1:22">
      <c r="A159">
        <f>'v mode buck small signal'!X159</f>
        <v>0.77</v>
      </c>
      <c r="B159">
        <f>'v mode buck small signal'!AI159</f>
        <v>26.6401209808053</v>
      </c>
      <c r="C159">
        <f>'v mode buck small signal'!AJ159</f>
        <v>-1.36509320892474</v>
      </c>
      <c r="D159">
        <f>AMP!$AA159</f>
        <v>2.70711948529543</v>
      </c>
      <c r="E159">
        <f>AMP!$AB159</f>
        <v>124.799527236813</v>
      </c>
      <c r="F159">
        <f t="shared" si="18"/>
        <v>29.3472404661007</v>
      </c>
      <c r="G159">
        <f t="shared" si="19"/>
        <v>123.434434027888</v>
      </c>
      <c r="H159">
        <v>0</v>
      </c>
      <c r="J159">
        <f t="shared" si="20"/>
        <v>29.3472404661007</v>
      </c>
      <c r="Q159">
        <f t="shared" si="21"/>
        <v>0</v>
      </c>
      <c r="R159">
        <f t="shared" si="22"/>
        <v>0</v>
      </c>
      <c r="S159">
        <f t="shared" si="23"/>
        <v>0</v>
      </c>
      <c r="T159">
        <f t="shared" si="24"/>
        <v>0</v>
      </c>
      <c r="U159">
        <f t="shared" si="25"/>
        <v>29.3472404661007</v>
      </c>
      <c r="V159">
        <f t="shared" si="26"/>
        <v>123.434434027888</v>
      </c>
    </row>
    <row r="160" spans="1:22">
      <c r="A160">
        <f>'v mode buck small signal'!X160</f>
        <v>0.78</v>
      </c>
      <c r="B160">
        <f>'v mode buck small signal'!AI160</f>
        <v>26.6571615998337</v>
      </c>
      <c r="C160">
        <f>'v mode buck small signal'!AJ160</f>
        <v>-1.38598455415675</v>
      </c>
      <c r="D160">
        <f>AMP!$AA160</f>
        <v>2.61979476332463</v>
      </c>
      <c r="E160">
        <f>AMP!$AB160</f>
        <v>125.204696161822</v>
      </c>
      <c r="F160">
        <f t="shared" si="18"/>
        <v>29.2769563631583</v>
      </c>
      <c r="G160">
        <f t="shared" si="19"/>
        <v>123.818711607665</v>
      </c>
      <c r="H160">
        <v>0</v>
      </c>
      <c r="J160">
        <f t="shared" si="20"/>
        <v>29.2769563631583</v>
      </c>
      <c r="Q160">
        <f t="shared" si="21"/>
        <v>0</v>
      </c>
      <c r="R160">
        <f t="shared" si="22"/>
        <v>0</v>
      </c>
      <c r="S160">
        <f t="shared" si="23"/>
        <v>0</v>
      </c>
      <c r="T160">
        <f t="shared" si="24"/>
        <v>0</v>
      </c>
      <c r="U160">
        <f t="shared" si="25"/>
        <v>29.2769563631583</v>
      </c>
      <c r="V160">
        <f t="shared" si="26"/>
        <v>123.818711607665</v>
      </c>
    </row>
    <row r="161" spans="1:22">
      <c r="A161">
        <f>'v mode buck small signal'!X161</f>
        <v>0.79</v>
      </c>
      <c r="B161">
        <f>'v mode buck small signal'!AI161</f>
        <v>26.6744558299296</v>
      </c>
      <c r="C161">
        <f>'v mode buck small signal'!AJ161</f>
        <v>-1.40701115341312</v>
      </c>
      <c r="D161">
        <f>AMP!$AA161</f>
        <v>2.5341070487601</v>
      </c>
      <c r="E161">
        <f>AMP!$AB161</f>
        <v>125.608329665631</v>
      </c>
      <c r="F161">
        <f t="shared" si="18"/>
        <v>29.2085628786897</v>
      </c>
      <c r="G161">
        <f t="shared" si="19"/>
        <v>124.201318512218</v>
      </c>
      <c r="H161">
        <v>0</v>
      </c>
      <c r="J161">
        <f t="shared" si="20"/>
        <v>29.2085628786897</v>
      </c>
      <c r="Q161">
        <f t="shared" si="21"/>
        <v>0</v>
      </c>
      <c r="R161">
        <f t="shared" si="22"/>
        <v>0</v>
      </c>
      <c r="S161">
        <f t="shared" si="23"/>
        <v>0</v>
      </c>
      <c r="T161">
        <f t="shared" si="24"/>
        <v>0</v>
      </c>
      <c r="U161">
        <f t="shared" si="25"/>
        <v>29.2085628786897</v>
      </c>
      <c r="V161">
        <f t="shared" si="26"/>
        <v>124.201318512218</v>
      </c>
    </row>
    <row r="162" spans="1:22">
      <c r="A162">
        <f>'v mode buck small signal'!X162</f>
        <v>0.8</v>
      </c>
      <c r="B162">
        <f>'v mode buck small signal'!AI162</f>
        <v>26.6920051033583</v>
      </c>
      <c r="C162">
        <f>'v mode buck small signal'!AJ162</f>
        <v>-1.42817564186324</v>
      </c>
      <c r="D162">
        <f>AMP!$AA162</f>
        <v>2.45001728230775</v>
      </c>
      <c r="E162">
        <f>AMP!$AB162</f>
        <v>126.010422667832</v>
      </c>
      <c r="F162">
        <f t="shared" si="18"/>
        <v>29.1420223856661</v>
      </c>
      <c r="G162">
        <f t="shared" si="19"/>
        <v>124.582247025969</v>
      </c>
      <c r="H162">
        <v>0</v>
      </c>
      <c r="J162">
        <f t="shared" si="20"/>
        <v>29.1420223856661</v>
      </c>
      <c r="Q162">
        <f t="shared" si="21"/>
        <v>0</v>
      </c>
      <c r="R162">
        <f t="shared" si="22"/>
        <v>0</v>
      </c>
      <c r="S162">
        <f t="shared" si="23"/>
        <v>0</v>
      </c>
      <c r="T162">
        <f t="shared" si="24"/>
        <v>0</v>
      </c>
      <c r="U162">
        <f t="shared" si="25"/>
        <v>29.1420223856661</v>
      </c>
      <c r="V162">
        <f t="shared" si="26"/>
        <v>124.582247025969</v>
      </c>
    </row>
    <row r="163" spans="1:22">
      <c r="A163">
        <f>'v mode buck small signal'!X163</f>
        <v>0.81</v>
      </c>
      <c r="B163">
        <f>'v mode buck small signal'!AI163</f>
        <v>26.7098108800367</v>
      </c>
      <c r="C163">
        <f>'v mode buck small signal'!AJ163</f>
        <v>-1.44948069685223</v>
      </c>
      <c r="D163">
        <f>AMP!$AA163</f>
        <v>2.36748775642375</v>
      </c>
      <c r="E163">
        <f>AMP!$AB163</f>
        <v>126.410970425076</v>
      </c>
      <c r="F163">
        <f t="shared" si="18"/>
        <v>29.0772986364605</v>
      </c>
      <c r="G163">
        <f t="shared" si="19"/>
        <v>124.961489728224</v>
      </c>
      <c r="H163">
        <v>0</v>
      </c>
      <c r="J163">
        <f t="shared" si="20"/>
        <v>29.0772986364605</v>
      </c>
      <c r="Q163">
        <f t="shared" si="21"/>
        <v>0</v>
      </c>
      <c r="R163">
        <f t="shared" si="22"/>
        <v>0</v>
      </c>
      <c r="S163">
        <f t="shared" si="23"/>
        <v>0</v>
      </c>
      <c r="T163">
        <f t="shared" si="24"/>
        <v>0</v>
      </c>
      <c r="U163">
        <f t="shared" si="25"/>
        <v>29.0772986364605</v>
      </c>
      <c r="V163">
        <f t="shared" si="26"/>
        <v>124.961489728224</v>
      </c>
    </row>
    <row r="164" spans="1:22">
      <c r="A164">
        <f>'v mode buck small signal'!X164</f>
        <v>0.82</v>
      </c>
      <c r="B164">
        <f>'v mode buck small signal'!AI164</f>
        <v>26.72787464797</v>
      </c>
      <c r="C164">
        <f>'v mode buck small signal'!AJ164</f>
        <v>-1.47092903900727</v>
      </c>
      <c r="D164">
        <f>AMP!$AA164</f>
        <v>2.28648205047402</v>
      </c>
      <c r="E164">
        <f>AMP!$AB164</f>
        <v>126.809968525904</v>
      </c>
      <c r="F164">
        <f t="shared" si="18"/>
        <v>29.0143566984441</v>
      </c>
      <c r="G164">
        <f t="shared" si="19"/>
        <v>125.339039486897</v>
      </c>
      <c r="H164">
        <v>0</v>
      </c>
      <c r="J164">
        <f t="shared" si="20"/>
        <v>29.0143566984441</v>
      </c>
      <c r="Q164">
        <f t="shared" si="21"/>
        <v>0</v>
      </c>
      <c r="R164">
        <f t="shared" si="22"/>
        <v>0</v>
      </c>
      <c r="S164">
        <f t="shared" si="23"/>
        <v>0</v>
      </c>
      <c r="T164">
        <f t="shared" si="24"/>
        <v>0</v>
      </c>
      <c r="U164">
        <f t="shared" si="25"/>
        <v>29.0143566984441</v>
      </c>
      <c r="V164">
        <f t="shared" si="26"/>
        <v>125.339039486897</v>
      </c>
    </row>
    <row r="165" spans="1:22">
      <c r="A165">
        <f>'v mode buck small signal'!X165</f>
        <v>0.83</v>
      </c>
      <c r="B165">
        <f>'v mode buck small signal'!AI165</f>
        <v>26.7461979236988</v>
      </c>
      <c r="C165">
        <f>'v mode buck small signal'!AJ165</f>
        <v>-1.49252343337406</v>
      </c>
      <c r="D165">
        <f>AMP!$AA165</f>
        <v>2.20696496984465</v>
      </c>
      <c r="E165">
        <f>AMP!$AB165</f>
        <v>127.207412885502</v>
      </c>
      <c r="F165">
        <f t="shared" si="18"/>
        <v>28.9531628935435</v>
      </c>
      <c r="G165">
        <f t="shared" si="19"/>
        <v>125.714889452128</v>
      </c>
      <c r="H165">
        <v>0</v>
      </c>
      <c r="J165">
        <f t="shared" si="20"/>
        <v>28.9531628935435</v>
      </c>
      <c r="Q165">
        <f t="shared" si="21"/>
        <v>0</v>
      </c>
      <c r="R165">
        <f t="shared" si="22"/>
        <v>0</v>
      </c>
      <c r="S165">
        <f t="shared" si="23"/>
        <v>0</v>
      </c>
      <c r="T165">
        <f t="shared" si="24"/>
        <v>0</v>
      </c>
      <c r="U165">
        <f t="shared" si="25"/>
        <v>28.9531628935435</v>
      </c>
      <c r="V165">
        <f t="shared" si="26"/>
        <v>125.714889452128</v>
      </c>
    </row>
    <row r="166" spans="1:22">
      <c r="A166">
        <f>'v mode buck small signal'!X166</f>
        <v>0.84</v>
      </c>
      <c r="B166">
        <f>'v mode buck small signal'!AI166</f>
        <v>26.7647822527583</v>
      </c>
      <c r="C166">
        <f>'v mode buck small signal'!AJ166</f>
        <v>-1.51426669058419</v>
      </c>
      <c r="D166">
        <f>AMP!$AA166</f>
        <v>2.12890248871913</v>
      </c>
      <c r="E166">
        <f>AMP!$AB166</f>
        <v>127.603299740392</v>
      </c>
      <c r="F166">
        <f t="shared" si="18"/>
        <v>28.8936847414774</v>
      </c>
      <c r="G166">
        <f t="shared" si="19"/>
        <v>126.089033049808</v>
      </c>
      <c r="H166">
        <v>0</v>
      </c>
      <c r="J166">
        <f t="shared" si="20"/>
        <v>28.8936847414774</v>
      </c>
      <c r="Q166">
        <f t="shared" si="21"/>
        <v>0</v>
      </c>
      <c r="R166">
        <f t="shared" si="22"/>
        <v>0</v>
      </c>
      <c r="S166">
        <f t="shared" si="23"/>
        <v>0</v>
      </c>
      <c r="T166">
        <f t="shared" si="24"/>
        <v>0</v>
      </c>
      <c r="U166">
        <f t="shared" si="25"/>
        <v>28.8936847414774</v>
      </c>
      <c r="V166">
        <f t="shared" si="26"/>
        <v>126.089033049808</v>
      </c>
    </row>
    <row r="167" spans="1:22">
      <c r="A167">
        <f>'v mode buck small signal'!X167</f>
        <v>0.85</v>
      </c>
      <c r="B167">
        <f>'v mode buck small signal'!AI167</f>
        <v>26.7836292101484</v>
      </c>
      <c r="C167">
        <f>'v mode buck small signal'!AJ167</f>
        <v>-1.53616166805467</v>
      </c>
      <c r="D167">
        <f>AMP!$AA167</f>
        <v>2.05226169625927</v>
      </c>
      <c r="E167">
        <f>AMP!$AB167</f>
        <v>127.99762564306</v>
      </c>
      <c r="F167">
        <f t="shared" si="18"/>
        <v>28.8358909064077</v>
      </c>
      <c r="G167">
        <f t="shared" si="19"/>
        <v>126.461463975005</v>
      </c>
      <c r="H167">
        <v>0</v>
      </c>
      <c r="J167">
        <f t="shared" si="20"/>
        <v>28.8358909064077</v>
      </c>
      <c r="Q167">
        <f t="shared" si="21"/>
        <v>0</v>
      </c>
      <c r="R167">
        <f t="shared" si="22"/>
        <v>0</v>
      </c>
      <c r="S167">
        <f t="shared" si="23"/>
        <v>0</v>
      </c>
      <c r="T167">
        <f t="shared" si="24"/>
        <v>0</v>
      </c>
      <c r="U167">
        <f t="shared" si="25"/>
        <v>28.8358909064077</v>
      </c>
      <c r="V167">
        <f t="shared" si="26"/>
        <v>126.461463975005</v>
      </c>
    </row>
    <row r="168" spans="1:22">
      <c r="A168">
        <f>'v mode buck small signal'!X168</f>
        <v>0.86</v>
      </c>
      <c r="B168">
        <f>'v mode buck small signal'!AI168</f>
        <v>26.802740400818</v>
      </c>
      <c r="C168">
        <f>'v mode buck small signal'!AJ168</f>
        <v>-1.55821127122059</v>
      </c>
      <c r="D168">
        <f>AMP!$AA168</f>
        <v>1.97701074594851</v>
      </c>
      <c r="E168">
        <f>AMP!$AB168</f>
        <v>128.390387456531</v>
      </c>
      <c r="F168">
        <f t="shared" si="18"/>
        <v>28.7797511467665</v>
      </c>
      <c r="G168">
        <f t="shared" si="19"/>
        <v>126.832176185311</v>
      </c>
      <c r="H168">
        <v>0</v>
      </c>
      <c r="J168">
        <f t="shared" si="20"/>
        <v>28.7797511467665</v>
      </c>
      <c r="Q168">
        <f t="shared" si="21"/>
        <v>0</v>
      </c>
      <c r="R168">
        <f t="shared" si="22"/>
        <v>0</v>
      </c>
      <c r="S168">
        <f t="shared" si="23"/>
        <v>0</v>
      </c>
      <c r="T168">
        <f t="shared" si="24"/>
        <v>0</v>
      </c>
      <c r="U168">
        <f t="shared" si="25"/>
        <v>28.7797511467665</v>
      </c>
      <c r="V168">
        <f t="shared" si="26"/>
        <v>126.832176185311</v>
      </c>
    </row>
    <row r="169" spans="1:22">
      <c r="A169">
        <f>'v mode buck small signal'!X169</f>
        <v>0.87</v>
      </c>
      <c r="B169">
        <f>'v mode buck small signal'!AI169</f>
        <v>26.8221174601592</v>
      </c>
      <c r="C169">
        <f>'v mode buck small signal'!AJ169</f>
        <v>-1.58041845480216</v>
      </c>
      <c r="D169">
        <f>AMP!$AA169</f>
        <v>1.90311880787754</v>
      </c>
      <c r="E169">
        <f>AMP!$AB169</f>
        <v>128.781582348904</v>
      </c>
      <c r="F169">
        <f t="shared" si="18"/>
        <v>28.7252362680367</v>
      </c>
      <c r="G169">
        <f t="shared" si="19"/>
        <v>127.201163894101</v>
      </c>
      <c r="H169">
        <v>0</v>
      </c>
      <c r="J169">
        <f t="shared" si="20"/>
        <v>28.7252362680367</v>
      </c>
      <c r="Q169">
        <f t="shared" si="21"/>
        <v>0</v>
      </c>
      <c r="R169">
        <f t="shared" si="22"/>
        <v>0</v>
      </c>
      <c r="S169">
        <f t="shared" si="23"/>
        <v>0</v>
      </c>
      <c r="T169">
        <f t="shared" si="24"/>
        <v>0</v>
      </c>
      <c r="U169">
        <f t="shared" si="25"/>
        <v>28.7252362680367</v>
      </c>
      <c r="V169">
        <f t="shared" si="26"/>
        <v>127.201163894101</v>
      </c>
    </row>
    <row r="170" spans="1:22">
      <c r="A170">
        <f>'v mode buck small signal'!X170</f>
        <v>0.88</v>
      </c>
      <c r="B170">
        <f>'v mode buck small signal'!AI170</f>
        <v>26.8417620545164</v>
      </c>
      <c r="C170">
        <f>'v mode buck small signal'!AJ170</f>
        <v>-1.60278622410738</v>
      </c>
      <c r="D170">
        <f>AMP!$AA170</f>
        <v>1.83055602376772</v>
      </c>
      <c r="E170">
        <f>AMP!$AB170</f>
        <v>129.171207787832</v>
      </c>
      <c r="F170">
        <f t="shared" si="18"/>
        <v>28.6723180782841</v>
      </c>
      <c r="G170">
        <f t="shared" si="19"/>
        <v>127.568421563725</v>
      </c>
      <c r="H170">
        <v>0</v>
      </c>
      <c r="J170">
        <f t="shared" si="20"/>
        <v>28.6723180782841</v>
      </c>
      <c r="Q170">
        <f t="shared" si="21"/>
        <v>0</v>
      </c>
      <c r="R170">
        <f t="shared" si="22"/>
        <v>0</v>
      </c>
      <c r="S170">
        <f t="shared" si="23"/>
        <v>0</v>
      </c>
      <c r="T170">
        <f t="shared" si="24"/>
        <v>0</v>
      </c>
      <c r="U170">
        <f t="shared" si="25"/>
        <v>28.6723180782841</v>
      </c>
      <c r="V170">
        <f t="shared" si="26"/>
        <v>127.568421563725</v>
      </c>
    </row>
    <row r="171" spans="1:22">
      <c r="A171">
        <f>'v mode buck small signal'!X171</f>
        <v>0.89</v>
      </c>
      <c r="B171">
        <f>'v mode buck small signal'!AI171</f>
        <v>26.861675881708</v>
      </c>
      <c r="C171">
        <f>'v mode buck small signal'!AJ171</f>
        <v>-1.62531763637134</v>
      </c>
      <c r="D171">
        <f>AMP!$AA171</f>
        <v>1.75929346454551</v>
      </c>
      <c r="E171">
        <f>AMP!$AB171</f>
        <v>129.559261534988</v>
      </c>
      <c r="F171">
        <f t="shared" si="18"/>
        <v>28.6209693462535</v>
      </c>
      <c r="G171">
        <f t="shared" si="19"/>
        <v>127.933943898616</v>
      </c>
      <c r="H171">
        <v>0</v>
      </c>
      <c r="J171">
        <f t="shared" si="20"/>
        <v>28.6209693462535</v>
      </c>
      <c r="Q171">
        <f t="shared" si="21"/>
        <v>0</v>
      </c>
      <c r="R171">
        <f t="shared" si="22"/>
        <v>0</v>
      </c>
      <c r="S171">
        <f t="shared" si="23"/>
        <v>0</v>
      </c>
      <c r="T171">
        <f t="shared" si="24"/>
        <v>0</v>
      </c>
      <c r="U171">
        <f t="shared" si="25"/>
        <v>28.6209693462535</v>
      </c>
      <c r="V171">
        <f t="shared" si="26"/>
        <v>127.933943898616</v>
      </c>
    </row>
    <row r="172" spans="1:22">
      <c r="A172">
        <f>'v mode buck small signal'!X172</f>
        <v>0.9</v>
      </c>
      <c r="B172">
        <f>'v mode buck small signal'!AI172</f>
        <v>26.881860671561</v>
      </c>
      <c r="C172">
        <f>'v mode buck small signal'!AJ172</f>
        <v>-1.64801580213385</v>
      </c>
      <c r="D172">
        <f>AMP!$AA172</f>
        <v>1.68930309029494</v>
      </c>
      <c r="E172">
        <f>AMP!$AB172</f>
        <v>129.945741640483</v>
      </c>
      <c r="F172">
        <f t="shared" si="18"/>
        <v>28.571163761856</v>
      </c>
      <c r="G172">
        <f t="shared" si="19"/>
        <v>128.297725838349</v>
      </c>
      <c r="H172">
        <v>0</v>
      </c>
      <c r="J172">
        <f t="shared" si="20"/>
        <v>28.571163761856</v>
      </c>
      <c r="Q172">
        <f t="shared" si="21"/>
        <v>0</v>
      </c>
      <c r="R172">
        <f t="shared" si="22"/>
        <v>0</v>
      </c>
      <c r="S172">
        <f t="shared" si="23"/>
        <v>0</v>
      </c>
      <c r="T172">
        <f t="shared" si="24"/>
        <v>0</v>
      </c>
      <c r="U172">
        <f t="shared" si="25"/>
        <v>28.571163761856</v>
      </c>
      <c r="V172">
        <f t="shared" si="26"/>
        <v>128.297725838349</v>
      </c>
    </row>
    <row r="173" spans="1:22">
      <c r="A173">
        <f>'v mode buck small signal'!X173</f>
        <v>0.91</v>
      </c>
      <c r="B173">
        <f>'v mode buck small signal'!AI173</f>
        <v>26.9023181864609</v>
      </c>
      <c r="C173">
        <f>'v mode buck small signal'!AJ173</f>
        <v>-1.67088388665632</v>
      </c>
      <c r="D173">
        <f>AMP!$AA173</f>
        <v>1.62055771242917</v>
      </c>
      <c r="E173">
        <f>AMP!$AB173</f>
        <v>130.33064643728</v>
      </c>
      <c r="F173">
        <f t="shared" si="18"/>
        <v>28.52287589889</v>
      </c>
      <c r="G173">
        <f t="shared" si="19"/>
        <v>128.659762550623</v>
      </c>
      <c r="H173">
        <v>0</v>
      </c>
      <c r="J173">
        <f t="shared" si="20"/>
        <v>28.52287589889</v>
      </c>
      <c r="Q173">
        <f t="shared" si="21"/>
        <v>0</v>
      </c>
      <c r="R173">
        <f t="shared" si="22"/>
        <v>0</v>
      </c>
      <c r="S173">
        <f t="shared" si="23"/>
        <v>0</v>
      </c>
      <c r="T173">
        <f t="shared" si="24"/>
        <v>0</v>
      </c>
      <c r="U173">
        <f t="shared" si="25"/>
        <v>28.52287589889</v>
      </c>
      <c r="V173">
        <f t="shared" si="26"/>
        <v>128.659762550623</v>
      </c>
    </row>
    <row r="174" spans="1:22">
      <c r="A174">
        <f>'v mode buck small signal'!X174</f>
        <v>0.92</v>
      </c>
      <c r="B174">
        <f>'v mode buck small signal'!AI174</f>
        <v>26.9230502219144</v>
      </c>
      <c r="C174">
        <f>'v mode buck small signal'!AJ174</f>
        <v>-1.6939251113796</v>
      </c>
      <c r="D174">
        <f>AMP!$AA174</f>
        <v>1.55303095793384</v>
      </c>
      <c r="E174">
        <f>AMP!$AB174</f>
        <v>130.713974535574</v>
      </c>
      <c r="F174">
        <f t="shared" si="18"/>
        <v>28.4760811798483</v>
      </c>
      <c r="G174">
        <f t="shared" si="19"/>
        <v>129.020049424194</v>
      </c>
      <c r="H174">
        <v>0</v>
      </c>
      <c r="J174">
        <f t="shared" si="20"/>
        <v>28.4760811798483</v>
      </c>
      <c r="Q174">
        <f t="shared" si="21"/>
        <v>0</v>
      </c>
      <c r="R174">
        <f t="shared" si="22"/>
        <v>0</v>
      </c>
      <c r="S174">
        <f t="shared" si="23"/>
        <v>0</v>
      </c>
      <c r="T174">
        <f t="shared" si="24"/>
        <v>0</v>
      </c>
      <c r="U174">
        <f t="shared" si="25"/>
        <v>28.4760811798483</v>
      </c>
      <c r="V174">
        <f t="shared" si="26"/>
        <v>129.020049424194</v>
      </c>
    </row>
    <row r="175" spans="1:22">
      <c r="A175">
        <f>'v mode buck small signal'!X175</f>
        <v>0.93</v>
      </c>
      <c r="B175">
        <f>'v mode buck small signal'!AI175</f>
        <v>26.9440586071283</v>
      </c>
      <c r="C175">
        <f>'v mode buck small signal'!AJ175</f>
        <v>-1.71714275542412</v>
      </c>
      <c r="D175">
        <f>AMP!$AA175</f>
        <v>1.4866972355466</v>
      </c>
      <c r="E175">
        <f>AMP!$AB175</f>
        <v>131.095724817179</v>
      </c>
      <c r="F175">
        <f t="shared" si="18"/>
        <v>28.4307558426749</v>
      </c>
      <c r="G175">
        <f t="shared" si="19"/>
        <v>129.378582061755</v>
      </c>
      <c r="H175">
        <v>0</v>
      </c>
      <c r="J175">
        <f t="shared" si="20"/>
        <v>28.4307558426749</v>
      </c>
      <c r="Q175">
        <f t="shared" si="21"/>
        <v>0</v>
      </c>
      <c r="R175">
        <f t="shared" si="22"/>
        <v>0</v>
      </c>
      <c r="S175">
        <f t="shared" si="23"/>
        <v>0</v>
      </c>
      <c r="T175">
        <f t="shared" si="24"/>
        <v>0</v>
      </c>
      <c r="U175">
        <f t="shared" si="25"/>
        <v>28.4307558426749</v>
      </c>
      <c r="V175">
        <f t="shared" si="26"/>
        <v>129.378582061755</v>
      </c>
    </row>
    <row r="176" spans="1:22">
      <c r="A176">
        <f>'v mode buck small signal'!X176</f>
        <v>0.94</v>
      </c>
      <c r="B176">
        <f>'v mode buck small signal'!AI176</f>
        <v>26.9653452056024</v>
      </c>
      <c r="C176">
        <f>'v mode buck small signal'!AJ176</f>
        <v>-1.74054015713377</v>
      </c>
      <c r="D176">
        <f>AMP!$AA176</f>
        <v>1.42153170374702</v>
      </c>
      <c r="E176">
        <f>AMP!$AB176</f>
        <v>131.475896429894</v>
      </c>
      <c r="F176">
        <f t="shared" si="18"/>
        <v>28.3868769093494</v>
      </c>
      <c r="G176">
        <f t="shared" si="19"/>
        <v>129.73535627276</v>
      </c>
      <c r="H176">
        <v>0</v>
      </c>
      <c r="J176">
        <f t="shared" si="20"/>
        <v>28.3868769093494</v>
      </c>
      <c r="Q176">
        <f t="shared" si="21"/>
        <v>0</v>
      </c>
      <c r="R176">
        <f t="shared" si="22"/>
        <v>0</v>
      </c>
      <c r="S176">
        <f t="shared" si="23"/>
        <v>0</v>
      </c>
      <c r="T176">
        <f t="shared" si="24"/>
        <v>0</v>
      </c>
      <c r="U176">
        <f t="shared" si="25"/>
        <v>28.3868769093494</v>
      </c>
      <c r="V176">
        <f t="shared" si="26"/>
        <v>129.73535627276</v>
      </c>
    </row>
    <row r="177" spans="1:22">
      <c r="A177">
        <f>'v mode buck small signal'!X177</f>
        <v>0.95</v>
      </c>
      <c r="B177">
        <f>'v mode buck small signal'!AI177</f>
        <v>26.986911915739</v>
      </c>
      <c r="C177">
        <f>'v mode buck small signal'!AJ177</f>
        <v>-1.76412071566525</v>
      </c>
      <c r="D177">
        <f>AMP!$AA177</f>
        <v>1.35751024044082</v>
      </c>
      <c r="E177">
        <f>AMP!$AB177</f>
        <v>131.854488781879</v>
      </c>
      <c r="F177">
        <f t="shared" si="18"/>
        <v>28.3444221561798</v>
      </c>
      <c r="G177">
        <f t="shared" si="19"/>
        <v>130.090368066214</v>
      </c>
      <c r="H177">
        <v>0</v>
      </c>
      <c r="J177">
        <f t="shared" si="20"/>
        <v>28.3444221561798</v>
      </c>
      <c r="Q177">
        <f t="shared" si="21"/>
        <v>0</v>
      </c>
      <c r="R177">
        <f t="shared" si="22"/>
        <v>0</v>
      </c>
      <c r="S177">
        <f t="shared" si="23"/>
        <v>0</v>
      </c>
      <c r="T177">
        <f t="shared" si="24"/>
        <v>0</v>
      </c>
      <c r="U177">
        <f t="shared" si="25"/>
        <v>28.3444221561798</v>
      </c>
      <c r="V177">
        <f t="shared" si="26"/>
        <v>130.090368066214</v>
      </c>
    </row>
    <row r="178" spans="1:22">
      <c r="A178">
        <f>'v mode buck small signal'!X178</f>
        <v>0.96</v>
      </c>
      <c r="B178">
        <f>'v mode buck small signal'!AI178</f>
        <v>27.0087606714674</v>
      </c>
      <c r="C178">
        <f>'v mode buck small signal'!AJ178</f>
        <v>-1.78788789262447</v>
      </c>
      <c r="D178">
        <f>AMP!$AA178</f>
        <v>1.2946094142305</v>
      </c>
      <c r="E178">
        <f>AMP!$AB178</f>
        <v>132.23150153603</v>
      </c>
      <c r="F178">
        <f t="shared" si="18"/>
        <v>28.3033700856979</v>
      </c>
      <c r="G178">
        <f t="shared" si="19"/>
        <v>130.443613643406</v>
      </c>
      <c r="H178">
        <v>0</v>
      </c>
      <c r="J178">
        <f t="shared" si="20"/>
        <v>28.3033700856979</v>
      </c>
      <c r="Q178">
        <f t="shared" si="21"/>
        <v>0</v>
      </c>
      <c r="R178">
        <f t="shared" si="22"/>
        <v>0</v>
      </c>
      <c r="S178">
        <f t="shared" si="23"/>
        <v>0</v>
      </c>
      <c r="T178">
        <f t="shared" si="24"/>
        <v>0</v>
      </c>
      <c r="U178">
        <f t="shared" si="25"/>
        <v>28.3033700856979</v>
      </c>
      <c r="V178">
        <f t="shared" si="26"/>
        <v>130.443613643406</v>
      </c>
    </row>
    <row r="179" spans="1:22">
      <c r="A179">
        <f>'v mode buck small signal'!X179</f>
        <v>0.97</v>
      </c>
      <c r="B179">
        <f>'v mode buck small signal'!AI179</f>
        <v>27.0308934428861</v>
      </c>
      <c r="C179">
        <f>'v mode buck small signal'!AJ179</f>
        <v>-1.81184521375155</v>
      </c>
      <c r="D179">
        <f>AMP!$AA179</f>
        <v>1.23280645717267</v>
      </c>
      <c r="E179">
        <f>AMP!$AB179</f>
        <v>132.606934604367</v>
      </c>
      <c r="F179">
        <f t="shared" si="18"/>
        <v>28.2636999000587</v>
      </c>
      <c r="G179">
        <f t="shared" si="19"/>
        <v>130.795089390615</v>
      </c>
      <c r="H179">
        <v>0</v>
      </c>
      <c r="J179">
        <f t="shared" si="20"/>
        <v>28.2636999000587</v>
      </c>
      <c r="Q179">
        <f t="shared" si="21"/>
        <v>0</v>
      </c>
      <c r="R179">
        <f t="shared" si="22"/>
        <v>0</v>
      </c>
      <c r="S179">
        <f t="shared" si="23"/>
        <v>0</v>
      </c>
      <c r="T179">
        <f t="shared" si="24"/>
        <v>0</v>
      </c>
      <c r="U179">
        <f t="shared" si="25"/>
        <v>28.2636999000587</v>
      </c>
      <c r="V179">
        <f t="shared" si="26"/>
        <v>130.795089390615</v>
      </c>
    </row>
    <row r="180" spans="1:22">
      <c r="A180">
        <f>'v mode buck small signal'!X180</f>
        <v>0.98</v>
      </c>
      <c r="B180">
        <f>'v mode buck small signal'!AI180</f>
        <v>27.0533122369205</v>
      </c>
      <c r="C180">
        <f>'v mode buck small signal'!AJ180</f>
        <v>-1.83599627065646</v>
      </c>
      <c r="D180">
        <f>AMP!$AA180</f>
        <v>1.17207923892955</v>
      </c>
      <c r="E180">
        <f>AMP!$AB180</f>
        <v>132.980788142427</v>
      </c>
      <c r="F180">
        <f t="shared" si="18"/>
        <v>28.22539147585</v>
      </c>
      <c r="G180">
        <f t="shared" si="19"/>
        <v>131.144791871771</v>
      </c>
      <c r="H180">
        <v>0</v>
      </c>
      <c r="J180">
        <f t="shared" si="20"/>
        <v>28.22539147585</v>
      </c>
      <c r="Q180">
        <f t="shared" si="21"/>
        <v>0</v>
      </c>
      <c r="R180">
        <f t="shared" si="22"/>
        <v>0</v>
      </c>
      <c r="S180">
        <f t="shared" si="23"/>
        <v>0</v>
      </c>
      <c r="T180">
        <f t="shared" si="24"/>
        <v>0</v>
      </c>
      <c r="U180">
        <f t="shared" si="25"/>
        <v>28.22539147585</v>
      </c>
      <c r="V180">
        <f t="shared" si="26"/>
        <v>131.144791871771</v>
      </c>
    </row>
    <row r="181" spans="1:22">
      <c r="A181">
        <f>'v mode buck small signal'!X181</f>
        <v>0.99</v>
      </c>
      <c r="B181">
        <f>'v mode buck small signal'!AI181</f>
        <v>27.0760190979999</v>
      </c>
      <c r="C181">
        <f>'v mode buck small signal'!AJ181</f>
        <v>-1.86034472260695</v>
      </c>
      <c r="D181">
        <f>AMP!$AA181</f>
        <v>1.1124062422284</v>
      </c>
      <c r="E181">
        <f>AMP!$AB181</f>
        <v>133.353062543693</v>
      </c>
      <c r="F181">
        <f t="shared" si="18"/>
        <v>28.1884253402283</v>
      </c>
      <c r="G181">
        <f t="shared" si="19"/>
        <v>131.492717821086</v>
      </c>
      <c r="H181">
        <v>0</v>
      </c>
      <c r="J181">
        <f t="shared" si="20"/>
        <v>28.1884253402283</v>
      </c>
      <c r="Q181">
        <f t="shared" si="21"/>
        <v>0</v>
      </c>
      <c r="R181">
        <f t="shared" si="22"/>
        <v>0</v>
      </c>
      <c r="S181">
        <f t="shared" si="23"/>
        <v>0</v>
      </c>
      <c r="T181">
        <f t="shared" si="24"/>
        <v>0</v>
      </c>
      <c r="U181">
        <f t="shared" si="25"/>
        <v>28.1884253402283</v>
      </c>
      <c r="V181">
        <f t="shared" si="26"/>
        <v>131.492717821086</v>
      </c>
    </row>
    <row r="182" spans="1:22">
      <c r="A182">
        <f>'v mode buck small signal'!X182</f>
        <v>1</v>
      </c>
      <c r="B182">
        <f>'v mode buck small signal'!AI182</f>
        <v>27.0990161087509</v>
      </c>
      <c r="C182">
        <f>'v mode buck small signal'!AJ182</f>
        <v>-1.88489429837071</v>
      </c>
      <c r="D182">
        <f>AMP!$AA182</f>
        <v>1.05376653954933</v>
      </c>
      <c r="E182">
        <f>AMP!$AB182</f>
        <v>133.723758434022</v>
      </c>
      <c r="F182">
        <f t="shared" si="18"/>
        <v>28.1527826483002</v>
      </c>
      <c r="G182">
        <f t="shared" si="19"/>
        <v>131.838864135651</v>
      </c>
      <c r="H182">
        <v>0</v>
      </c>
      <c r="J182">
        <f t="shared" si="20"/>
        <v>28.1527826483002</v>
      </c>
      <c r="Q182">
        <f t="shared" si="21"/>
        <v>0</v>
      </c>
      <c r="R182">
        <f t="shared" si="22"/>
        <v>0</v>
      </c>
      <c r="S182">
        <f t="shared" si="23"/>
        <v>0</v>
      </c>
      <c r="T182">
        <f t="shared" si="24"/>
        <v>0</v>
      </c>
      <c r="U182">
        <f t="shared" si="25"/>
        <v>28.1527826483002</v>
      </c>
      <c r="V182">
        <f t="shared" si="26"/>
        <v>131.838864135651</v>
      </c>
    </row>
    <row r="183" spans="1:22">
      <c r="A183">
        <f>'v mode buck small signal'!X183</f>
        <v>1.1</v>
      </c>
      <c r="B183">
        <f>'v mode buck small signal'!AI183</f>
        <v>27.3454314230847</v>
      </c>
      <c r="C183">
        <f>'v mode buck small signal'!AJ183</f>
        <v>-2.14232587078424</v>
      </c>
      <c r="D183">
        <f>AMP!$AA183</f>
        <v>0.519976990950032</v>
      </c>
      <c r="E183">
        <f>AMP!$AB183</f>
        <v>137.344192099017</v>
      </c>
      <c r="F183">
        <f t="shared" si="18"/>
        <v>27.8654084140347</v>
      </c>
      <c r="G183">
        <f t="shared" si="19"/>
        <v>135.201866228233</v>
      </c>
      <c r="H183">
        <v>0</v>
      </c>
      <c r="J183">
        <f t="shared" si="20"/>
        <v>27.8654084140347</v>
      </c>
      <c r="Q183">
        <f t="shared" si="21"/>
        <v>0</v>
      </c>
      <c r="R183">
        <f t="shared" si="22"/>
        <v>0</v>
      </c>
      <c r="S183">
        <f t="shared" si="23"/>
        <v>0</v>
      </c>
      <c r="T183">
        <f t="shared" si="24"/>
        <v>0</v>
      </c>
      <c r="U183">
        <f t="shared" si="25"/>
        <v>27.8654084140347</v>
      </c>
      <c r="V183">
        <f t="shared" si="26"/>
        <v>135.201866228233</v>
      </c>
    </row>
    <row r="184" spans="1:22">
      <c r="A184">
        <f>'v mode buck small signal'!X184</f>
        <v>1.2</v>
      </c>
      <c r="B184">
        <f>'v mode buck small signal'!AI184</f>
        <v>27.6234663068039</v>
      </c>
      <c r="C184">
        <f>'v mode buck small signal'!AJ184</f>
        <v>-2.42456890835409</v>
      </c>
      <c r="D184">
        <f>AMP!$AA184</f>
        <v>0.0701428657297008</v>
      </c>
      <c r="E184">
        <f>AMP!$AB184</f>
        <v>140.808980429641</v>
      </c>
      <c r="F184">
        <f t="shared" si="18"/>
        <v>27.6936091725336</v>
      </c>
      <c r="G184">
        <f t="shared" si="19"/>
        <v>138.384411521287</v>
      </c>
      <c r="H184">
        <v>0</v>
      </c>
      <c r="J184">
        <f t="shared" si="20"/>
        <v>27.6936091725336</v>
      </c>
      <c r="Q184">
        <f t="shared" si="21"/>
        <v>0</v>
      </c>
      <c r="R184">
        <f t="shared" si="22"/>
        <v>0</v>
      </c>
      <c r="S184">
        <f t="shared" si="23"/>
        <v>0</v>
      </c>
      <c r="T184">
        <f t="shared" si="24"/>
        <v>0</v>
      </c>
      <c r="U184">
        <f t="shared" si="25"/>
        <v>27.6936091725336</v>
      </c>
      <c r="V184">
        <f t="shared" si="26"/>
        <v>138.384411521287</v>
      </c>
    </row>
    <row r="185" spans="1:22">
      <c r="A185">
        <f>'v mode buck small signal'!X185</f>
        <v>1.3</v>
      </c>
      <c r="B185">
        <f>'v mode buck small signal'!AI185</f>
        <v>27.9359663242265</v>
      </c>
      <c r="C185">
        <f>'v mode buck small signal'!AJ185</f>
        <v>-2.73686308363359</v>
      </c>
      <c r="D185">
        <f>AMP!$AA185</f>
        <v>-0.309598380877718</v>
      </c>
      <c r="E185">
        <f>AMP!$AB185</f>
        <v>144.121757582376</v>
      </c>
      <c r="F185">
        <f t="shared" si="18"/>
        <v>27.6263679433488</v>
      </c>
      <c r="G185">
        <f t="shared" si="19"/>
        <v>141.384894498743</v>
      </c>
      <c r="H185">
        <v>0</v>
      </c>
      <c r="J185">
        <f t="shared" si="20"/>
        <v>27.6263679433488</v>
      </c>
      <c r="Q185">
        <f t="shared" si="21"/>
        <v>0</v>
      </c>
      <c r="R185">
        <f t="shared" si="22"/>
        <v>0</v>
      </c>
      <c r="S185">
        <f t="shared" si="23"/>
        <v>0</v>
      </c>
      <c r="T185">
        <f t="shared" si="24"/>
        <v>0</v>
      </c>
      <c r="U185">
        <f t="shared" si="25"/>
        <v>27.6263679433488</v>
      </c>
      <c r="V185">
        <f t="shared" si="26"/>
        <v>141.384894498743</v>
      </c>
    </row>
    <row r="186" spans="1:22">
      <c r="A186">
        <f>'v mode buck small signal'!X186</f>
        <v>1.4</v>
      </c>
      <c r="B186">
        <f>'v mode buck small signal'!AI186</f>
        <v>28.2863765176486</v>
      </c>
      <c r="C186">
        <f>'v mode buck small signal'!AJ186</f>
        <v>-3.08575873468688</v>
      </c>
      <c r="D186">
        <f>AMP!$AA186</f>
        <v>-0.63026466665029</v>
      </c>
      <c r="E186">
        <f>AMP!$AB186</f>
        <v>147.28738840412</v>
      </c>
      <c r="F186">
        <f t="shared" si="18"/>
        <v>27.6561118509983</v>
      </c>
      <c r="G186">
        <f t="shared" si="19"/>
        <v>144.201629669433</v>
      </c>
      <c r="H186">
        <v>0</v>
      </c>
      <c r="J186">
        <f t="shared" si="20"/>
        <v>27.6561118509983</v>
      </c>
      <c r="Q186">
        <f t="shared" si="21"/>
        <v>0</v>
      </c>
      <c r="R186">
        <f t="shared" si="22"/>
        <v>0</v>
      </c>
      <c r="S186">
        <f t="shared" si="23"/>
        <v>0</v>
      </c>
      <c r="T186">
        <f t="shared" si="24"/>
        <v>0</v>
      </c>
      <c r="U186">
        <f t="shared" si="25"/>
        <v>27.6561118509983</v>
      </c>
      <c r="V186">
        <f t="shared" si="26"/>
        <v>144.201629669433</v>
      </c>
    </row>
    <row r="187" spans="1:22">
      <c r="A187">
        <f>'v mode buck small signal'!X187</f>
        <v>1.5</v>
      </c>
      <c r="B187">
        <f>'v mode buck small signal'!AI187</f>
        <v>28.6788929624864</v>
      </c>
      <c r="C187">
        <f>'v mode buck small signal'!AJ187</f>
        <v>-3.47958292507426</v>
      </c>
      <c r="D187">
        <f>AMP!$AA187</f>
        <v>-0.90075010742078</v>
      </c>
      <c r="E187">
        <f>AMP!$AB187</f>
        <v>150.311572668112</v>
      </c>
      <c r="F187">
        <f t="shared" si="18"/>
        <v>27.7781428550656</v>
      </c>
      <c r="G187">
        <f t="shared" si="19"/>
        <v>146.831989743038</v>
      </c>
      <c r="H187">
        <v>0</v>
      </c>
      <c r="J187">
        <f t="shared" si="20"/>
        <v>27.7781428550656</v>
      </c>
      <c r="Q187">
        <f t="shared" si="21"/>
        <v>0</v>
      </c>
      <c r="R187">
        <f t="shared" si="22"/>
        <v>0</v>
      </c>
      <c r="S187">
        <f t="shared" si="23"/>
        <v>0</v>
      </c>
      <c r="T187">
        <f t="shared" si="24"/>
        <v>0</v>
      </c>
      <c r="U187">
        <f t="shared" si="25"/>
        <v>27.7781428550656</v>
      </c>
      <c r="V187">
        <f t="shared" si="26"/>
        <v>146.831989743038</v>
      </c>
    </row>
    <row r="188" spans="1:22">
      <c r="A188">
        <f>'v mode buck small signal'!X188</f>
        <v>1.6</v>
      </c>
      <c r="B188">
        <f>'v mode buck small signal'!AI188</f>
        <v>29.118667856272</v>
      </c>
      <c r="C188">
        <f>'v mode buck small signal'!AJ188</f>
        <v>-3.92911385010704</v>
      </c>
      <c r="D188">
        <f>AMP!$AA188</f>
        <v>-1.12832388085277</v>
      </c>
      <c r="E188">
        <f>AMP!$AB188</f>
        <v>153.20052194832</v>
      </c>
      <c r="F188">
        <f t="shared" si="18"/>
        <v>27.9903439754193</v>
      </c>
      <c r="G188">
        <f t="shared" si="19"/>
        <v>149.271408098213</v>
      </c>
      <c r="H188">
        <v>0</v>
      </c>
      <c r="J188">
        <f t="shared" si="20"/>
        <v>27.9903439754193</v>
      </c>
      <c r="Q188">
        <f t="shared" si="21"/>
        <v>0</v>
      </c>
      <c r="R188">
        <f t="shared" si="22"/>
        <v>0</v>
      </c>
      <c r="S188">
        <f t="shared" si="23"/>
        <v>0</v>
      </c>
      <c r="T188">
        <f t="shared" si="24"/>
        <v>0</v>
      </c>
      <c r="U188">
        <f t="shared" si="25"/>
        <v>27.9903439754193</v>
      </c>
      <c r="V188">
        <f t="shared" si="26"/>
        <v>149.271408098213</v>
      </c>
    </row>
    <row r="189" spans="1:22">
      <c r="A189">
        <f>'v mode buck small signal'!X189</f>
        <v>1.7</v>
      </c>
      <c r="B189">
        <f>'v mode buck small signal'!AI189</f>
        <v>29.6120916761875</v>
      </c>
      <c r="C189">
        <f>'v mode buck small signal'!AJ189</f>
        <v>-4.44858127932367</v>
      </c>
      <c r="D189">
        <f>AMP!$AA189</f>
        <v>-1.31898747998864</v>
      </c>
      <c r="E189">
        <f>AMP!$AB189</f>
        <v>155.960705083954</v>
      </c>
      <c r="F189">
        <f t="shared" si="18"/>
        <v>28.2931041961989</v>
      </c>
      <c r="G189">
        <f t="shared" si="19"/>
        <v>151.51212380463</v>
      </c>
      <c r="H189">
        <v>0</v>
      </c>
      <c r="J189">
        <f t="shared" si="20"/>
        <v>28.2931041961989</v>
      </c>
      <c r="Q189">
        <f t="shared" si="21"/>
        <v>0</v>
      </c>
      <c r="R189">
        <f t="shared" si="22"/>
        <v>0</v>
      </c>
      <c r="S189">
        <f t="shared" si="23"/>
        <v>0</v>
      </c>
      <c r="T189">
        <f t="shared" si="24"/>
        <v>0</v>
      </c>
      <c r="U189">
        <f t="shared" si="25"/>
        <v>28.2931041961989</v>
      </c>
      <c r="V189">
        <f t="shared" si="26"/>
        <v>151.51212380463</v>
      </c>
    </row>
    <row r="190" spans="1:22">
      <c r="A190">
        <f>'v mode buck small signal'!X190</f>
        <v>1.8</v>
      </c>
      <c r="B190">
        <f>'v mode buck small signal'!AI190</f>
        <v>30.1671887426188</v>
      </c>
      <c r="C190">
        <f>'v mode buck small signal'!AJ190</f>
        <v>-5.05719271903199</v>
      </c>
      <c r="D190">
        <f>AMP!$AA190</f>
        <v>-1.47773795757243</v>
      </c>
      <c r="E190">
        <f>AMP!$AB190</f>
        <v>158.598654429162</v>
      </c>
      <c r="F190">
        <f t="shared" si="18"/>
        <v>28.6894507850464</v>
      </c>
      <c r="G190">
        <f t="shared" si="19"/>
        <v>153.54146171013</v>
      </c>
      <c r="H190">
        <v>0</v>
      </c>
      <c r="J190">
        <f t="shared" si="20"/>
        <v>28.6894507850464</v>
      </c>
      <c r="Q190">
        <f t="shared" si="21"/>
        <v>0</v>
      </c>
      <c r="R190">
        <f t="shared" si="22"/>
        <v>0</v>
      </c>
      <c r="S190">
        <f t="shared" si="23"/>
        <v>0</v>
      </c>
      <c r="T190">
        <f t="shared" si="24"/>
        <v>0</v>
      </c>
      <c r="U190">
        <f t="shared" si="25"/>
        <v>28.6894507850464</v>
      </c>
      <c r="V190">
        <f t="shared" si="26"/>
        <v>153.54146171013</v>
      </c>
    </row>
    <row r="191" spans="1:22">
      <c r="A191">
        <f>'v mode buck small signal'!X191</f>
        <v>1.9</v>
      </c>
      <c r="B191">
        <f>'v mode buck small signal'!AI191</f>
        <v>30.7941836474639</v>
      </c>
      <c r="C191">
        <f>'v mode buck small signal'!AJ191</f>
        <v>-5.78153689146432</v>
      </c>
      <c r="D191">
        <f>AMP!$AA191</f>
        <v>-1.60876650323058</v>
      </c>
      <c r="E191">
        <f>AMP!$AB191</f>
        <v>161.12082352654</v>
      </c>
      <c r="F191">
        <f t="shared" si="18"/>
        <v>29.1854171442334</v>
      </c>
      <c r="G191">
        <f t="shared" si="19"/>
        <v>155.339286635076</v>
      </c>
      <c r="H191">
        <v>0</v>
      </c>
      <c r="J191">
        <f t="shared" si="20"/>
        <v>29.1854171442334</v>
      </c>
      <c r="Q191">
        <f t="shared" si="21"/>
        <v>0</v>
      </c>
      <c r="R191">
        <f t="shared" si="22"/>
        <v>0</v>
      </c>
      <c r="S191">
        <f t="shared" si="23"/>
        <v>0</v>
      </c>
      <c r="T191">
        <f t="shared" si="24"/>
        <v>0</v>
      </c>
      <c r="U191">
        <f t="shared" si="25"/>
        <v>29.1854171442334</v>
      </c>
      <c r="V191">
        <f t="shared" si="26"/>
        <v>155.339286635076</v>
      </c>
    </row>
    <row r="192" spans="1:22">
      <c r="A192">
        <f>'v mode buck small signal'!X192</f>
        <v>2</v>
      </c>
      <c r="B192">
        <f>'v mode buck small signal'!AI192</f>
        <v>31.5063316889098</v>
      </c>
      <c r="C192">
        <f>'v mode buck small signal'!AJ192</f>
        <v>-6.65951044210215</v>
      </c>
      <c r="D192">
        <f>AMP!$AA192</f>
        <v>-1.71561112548831</v>
      </c>
      <c r="E192">
        <f>AMP!$AB192</f>
        <v>163.533486727844</v>
      </c>
      <c r="F192">
        <f t="shared" si="18"/>
        <v>29.7907205634215</v>
      </c>
      <c r="G192">
        <f t="shared" si="19"/>
        <v>156.873976285742</v>
      </c>
      <c r="H192">
        <v>0</v>
      </c>
      <c r="J192">
        <f t="shared" si="20"/>
        <v>29.7907205634215</v>
      </c>
      <c r="Q192">
        <f t="shared" si="21"/>
        <v>0</v>
      </c>
      <c r="R192">
        <f t="shared" si="22"/>
        <v>0</v>
      </c>
      <c r="S192">
        <f t="shared" si="23"/>
        <v>0</v>
      </c>
      <c r="T192">
        <f t="shared" si="24"/>
        <v>0</v>
      </c>
      <c r="U192">
        <f t="shared" si="25"/>
        <v>29.7907205634215</v>
      </c>
      <c r="V192">
        <f t="shared" si="26"/>
        <v>156.873976285742</v>
      </c>
    </row>
    <row r="193" spans="1:22">
      <c r="A193">
        <f>'v mode buck small signal'!X193</f>
        <v>2.1</v>
      </c>
      <c r="B193">
        <f>'v mode buck small signal'!AI193</f>
        <v>32.3211679868559</v>
      </c>
      <c r="C193">
        <f>'v mode buck small signal'!AJ193</f>
        <v>-7.74701404859525</v>
      </c>
      <c r="D193">
        <f>AMP!$AA193</f>
        <v>-1.80127587359255</v>
      </c>
      <c r="E193">
        <f>AMP!$AB193</f>
        <v>165.842672007818</v>
      </c>
      <c r="F193">
        <f t="shared" si="18"/>
        <v>30.5198921132633</v>
      </c>
      <c r="G193">
        <f t="shared" si="19"/>
        <v>158.095657959223</v>
      </c>
      <c r="H193">
        <v>0</v>
      </c>
      <c r="J193">
        <f t="shared" si="20"/>
        <v>30.5198921132633</v>
      </c>
      <c r="Q193">
        <f t="shared" si="21"/>
        <v>0</v>
      </c>
      <c r="R193">
        <f t="shared" si="22"/>
        <v>0</v>
      </c>
      <c r="S193">
        <f t="shared" si="23"/>
        <v>0</v>
      </c>
      <c r="T193">
        <f t="shared" si="24"/>
        <v>0</v>
      </c>
      <c r="U193">
        <f t="shared" si="25"/>
        <v>30.5198921132633</v>
      </c>
      <c r="V193">
        <f t="shared" si="26"/>
        <v>158.095657959223</v>
      </c>
    </row>
    <row r="194" spans="1:22">
      <c r="A194">
        <f>'v mode buck small signal'!X194</f>
        <v>2.2</v>
      </c>
      <c r="B194">
        <f>'v mode buck small signal'!AI194</f>
        <v>33.2624370916387</v>
      </c>
      <c r="C194">
        <f>'v mode buck small signal'!AJ194</f>
        <v>-9.12996332522279</v>
      </c>
      <c r="D194">
        <f>AMP!$AA194</f>
        <v>-1.86832510548979</v>
      </c>
      <c r="E194">
        <f>AMP!$AB194</f>
        <v>168.05411934662</v>
      </c>
      <c r="F194">
        <f t="shared" si="18"/>
        <v>31.3941119861489</v>
      </c>
      <c r="G194">
        <f t="shared" si="19"/>
        <v>158.924156021397</v>
      </c>
      <c r="H194">
        <v>0</v>
      </c>
      <c r="J194">
        <f t="shared" si="20"/>
        <v>31.3941119861489</v>
      </c>
      <c r="Q194">
        <f t="shared" si="21"/>
        <v>0</v>
      </c>
      <c r="R194">
        <f t="shared" si="22"/>
        <v>0</v>
      </c>
      <c r="S194">
        <f t="shared" si="23"/>
        <v>0</v>
      </c>
      <c r="T194">
        <f t="shared" si="24"/>
        <v>0</v>
      </c>
      <c r="U194">
        <f t="shared" si="25"/>
        <v>31.3941119861489</v>
      </c>
      <c r="V194">
        <f t="shared" si="26"/>
        <v>158.924156021397</v>
      </c>
    </row>
    <row r="195" spans="1:22">
      <c r="A195">
        <f>'v mode buck small signal'!X195</f>
        <v>2.3</v>
      </c>
      <c r="B195">
        <f>'v mode buck small signal'!AI195</f>
        <v>34.3631471406953</v>
      </c>
      <c r="C195">
        <f>'v mode buck small signal'!AJ195</f>
        <v>-10.9471730161982</v>
      </c>
      <c r="D195">
        <f>AMP!$AA195</f>
        <v>-1.91895879245373</v>
      </c>
      <c r="E195">
        <f>AMP!$AB195</f>
        <v>170.173258311801</v>
      </c>
      <c r="F195">
        <f t="shared" ref="F195:F258" si="27">B195+D195</f>
        <v>32.4441883482415</v>
      </c>
      <c r="G195">
        <f t="shared" ref="G195:G258" si="28">C195+E195</f>
        <v>159.226085295603</v>
      </c>
      <c r="H195">
        <v>0</v>
      </c>
      <c r="J195">
        <f t="shared" ref="J195:J258" si="29">ABS(F195)</f>
        <v>32.4441883482415</v>
      </c>
      <c r="Q195">
        <f t="shared" ref="Q195:Q258" si="30">B195*O$2</f>
        <v>0</v>
      </c>
      <c r="R195">
        <f t="shared" ref="R195:R258" si="31">C195*O$2</f>
        <v>0</v>
      </c>
      <c r="S195">
        <f t="shared" ref="S195:S258" si="32">D195*O$3</f>
        <v>0</v>
      </c>
      <c r="T195">
        <f t="shared" ref="T195:T258" si="33">E195*O$3</f>
        <v>0</v>
      </c>
      <c r="U195">
        <f t="shared" ref="U195:U258" si="34">F195*O$4</f>
        <v>32.4441883482415</v>
      </c>
      <c r="V195">
        <f t="shared" ref="V195:V258" si="35">G195*O$4</f>
        <v>159.226085295603</v>
      </c>
    </row>
    <row r="196" spans="1:22">
      <c r="A196">
        <f>'v mode buck small signal'!X196</f>
        <v>2.4</v>
      </c>
      <c r="B196">
        <f>'v mode buck small signal'!AI196</f>
        <v>35.6704609097249</v>
      </c>
      <c r="C196">
        <f>'v mode buck small signal'!AJ196</f>
        <v>-13.4372422577247</v>
      </c>
      <c r="D196">
        <f>AMP!$AA196</f>
        <v>-1.95507318856979</v>
      </c>
      <c r="E196">
        <f>AMP!$AB196</f>
        <v>172.205199686086</v>
      </c>
      <c r="F196">
        <f t="shared" si="27"/>
        <v>33.7153877211551</v>
      </c>
      <c r="G196">
        <f t="shared" si="28"/>
        <v>158.767957428361</v>
      </c>
      <c r="H196">
        <v>0</v>
      </c>
      <c r="J196">
        <f t="shared" si="29"/>
        <v>33.7153877211551</v>
      </c>
      <c r="Q196">
        <f t="shared" si="30"/>
        <v>0</v>
      </c>
      <c r="R196">
        <f t="shared" si="31"/>
        <v>0</v>
      </c>
      <c r="S196">
        <f t="shared" si="32"/>
        <v>0</v>
      </c>
      <c r="T196">
        <f t="shared" si="33"/>
        <v>0</v>
      </c>
      <c r="U196">
        <f t="shared" si="34"/>
        <v>33.7153877211551</v>
      </c>
      <c r="V196">
        <f t="shared" si="35"/>
        <v>158.767957428361</v>
      </c>
    </row>
    <row r="197" spans="1:22">
      <c r="A197">
        <f>'v mode buck small signal'!X197</f>
        <v>2.5</v>
      </c>
      <c r="B197">
        <f>'v mode buck small signal'!AI197</f>
        <v>37.2532406054908</v>
      </c>
      <c r="C197">
        <f>'v mode buck small signal'!AJ197</f>
        <v>-17.0433726902055</v>
      </c>
      <c r="D197">
        <f>AMP!$AA197</f>
        <v>-1.97831006198143</v>
      </c>
      <c r="E197">
        <f>AMP!$AB197</f>
        <v>174.15473707623</v>
      </c>
      <c r="F197">
        <f t="shared" si="27"/>
        <v>35.2749305435094</v>
      </c>
      <c r="G197">
        <f t="shared" si="28"/>
        <v>157.111364386024</v>
      </c>
      <c r="H197">
        <v>0</v>
      </c>
      <c r="J197">
        <f t="shared" si="29"/>
        <v>35.2749305435094</v>
      </c>
      <c r="Q197">
        <f t="shared" si="30"/>
        <v>0</v>
      </c>
      <c r="R197">
        <f t="shared" si="31"/>
        <v>0</v>
      </c>
      <c r="S197">
        <f t="shared" si="32"/>
        <v>0</v>
      </c>
      <c r="T197">
        <f t="shared" si="33"/>
        <v>0</v>
      </c>
      <c r="U197">
        <f t="shared" si="34"/>
        <v>35.2749305435094</v>
      </c>
      <c r="V197">
        <f t="shared" si="35"/>
        <v>157.111364386024</v>
      </c>
    </row>
    <row r="198" spans="1:22">
      <c r="A198">
        <f>'v mode buck small signal'!X198</f>
        <v>2.6</v>
      </c>
      <c r="B198">
        <f>'v mode buck small signal'!AI198</f>
        <v>39.2107678750143</v>
      </c>
      <c r="C198">
        <f>'v mode buck small signal'!AJ198</f>
        <v>-22.672544990155</v>
      </c>
      <c r="D198">
        <f>AMP!$AA198</f>
        <v>-1.99009689354043</v>
      </c>
      <c r="E198">
        <f>AMP!$AB198</f>
        <v>176.026355366422</v>
      </c>
      <c r="F198">
        <f t="shared" si="27"/>
        <v>37.2206709814739</v>
      </c>
      <c r="G198">
        <f t="shared" si="28"/>
        <v>153.353810376267</v>
      </c>
      <c r="H198">
        <v>0</v>
      </c>
      <c r="J198">
        <f t="shared" si="29"/>
        <v>37.2206709814739</v>
      </c>
      <c r="Q198">
        <f t="shared" si="30"/>
        <v>0</v>
      </c>
      <c r="R198">
        <f t="shared" si="31"/>
        <v>0</v>
      </c>
      <c r="S198">
        <f t="shared" si="32"/>
        <v>0</v>
      </c>
      <c r="T198">
        <f t="shared" si="33"/>
        <v>0</v>
      </c>
      <c r="U198">
        <f t="shared" si="34"/>
        <v>37.2206709814739</v>
      </c>
      <c r="V198">
        <f t="shared" si="35"/>
        <v>153.353810376267</v>
      </c>
    </row>
    <row r="199" spans="1:22">
      <c r="A199">
        <f>'v mode buck small signal'!X199</f>
        <v>2.7</v>
      </c>
      <c r="B199">
        <f>'v mode buck small signal'!AI199</f>
        <v>41.6595437694746</v>
      </c>
      <c r="C199">
        <f>'v mode buck small signal'!AJ199</f>
        <v>-32.3976524915964</v>
      </c>
      <c r="D199">
        <f>AMP!$AA199</f>
        <v>-1.99167988130643</v>
      </c>
      <c r="E199">
        <f>AMP!$AB199</f>
        <v>177.824243643386</v>
      </c>
      <c r="F199">
        <f t="shared" si="27"/>
        <v>39.6678638881681</v>
      </c>
      <c r="G199">
        <f t="shared" si="28"/>
        <v>145.426591151789</v>
      </c>
      <c r="H199">
        <v>0</v>
      </c>
      <c r="J199">
        <f t="shared" si="29"/>
        <v>39.6678638881681</v>
      </c>
      <c r="Q199">
        <f t="shared" si="30"/>
        <v>0</v>
      </c>
      <c r="R199">
        <f t="shared" si="31"/>
        <v>0</v>
      </c>
      <c r="S199">
        <f t="shared" si="32"/>
        <v>0</v>
      </c>
      <c r="T199">
        <f t="shared" si="33"/>
        <v>0</v>
      </c>
      <c r="U199">
        <f t="shared" si="34"/>
        <v>39.6678638881681</v>
      </c>
      <c r="V199">
        <f t="shared" si="35"/>
        <v>145.426591151789</v>
      </c>
    </row>
    <row r="200" spans="1:22">
      <c r="A200">
        <f>'v mode buck small signal'!X200</f>
        <v>2.8</v>
      </c>
      <c r="B200">
        <f>'v mode buck small signal'!AI200</f>
        <v>44.5121689430651</v>
      </c>
      <c r="C200">
        <f>'v mode buck small signal'!AJ200</f>
        <v>-51.1990532907866</v>
      </c>
      <c r="D200">
        <f>AMP!$AA200</f>
        <v>-1.9841511739209</v>
      </c>
      <c r="E200">
        <f>AMP!$AB200</f>
        <v>179.552310832009</v>
      </c>
      <c r="F200">
        <f t="shared" si="27"/>
        <v>42.5280177691442</v>
      </c>
      <c r="G200">
        <f t="shared" si="28"/>
        <v>128.353257541223</v>
      </c>
      <c r="H200">
        <v>0</v>
      </c>
      <c r="J200">
        <f t="shared" si="29"/>
        <v>42.5280177691442</v>
      </c>
      <c r="Q200">
        <f t="shared" si="30"/>
        <v>0</v>
      </c>
      <c r="R200">
        <f t="shared" si="31"/>
        <v>0</v>
      </c>
      <c r="S200">
        <f t="shared" si="32"/>
        <v>0</v>
      </c>
      <c r="T200">
        <f t="shared" si="33"/>
        <v>0</v>
      </c>
      <c r="U200">
        <f t="shared" si="34"/>
        <v>42.5280177691442</v>
      </c>
      <c r="V200">
        <f t="shared" si="35"/>
        <v>128.353257541223</v>
      </c>
    </row>
    <row r="201" spans="1:22">
      <c r="A201">
        <f>'v mode buck small signal'!X201</f>
        <v>2.9</v>
      </c>
      <c r="B201">
        <f>'v mode buck small signal'!AI201</f>
        <v>46.2606921349269</v>
      </c>
      <c r="C201">
        <f>'v mode buck small signal'!AJ201</f>
        <v>-85.7341655568044</v>
      </c>
      <c r="D201">
        <f>AMP!$AA201</f>
        <v>-1.96847144596441</v>
      </c>
      <c r="E201">
        <f>AMP!$AB201</f>
        <v>181.214202760009</v>
      </c>
      <c r="F201">
        <f t="shared" si="27"/>
        <v>44.2922206889625</v>
      </c>
      <c r="G201">
        <f t="shared" si="28"/>
        <v>95.4800372032044</v>
      </c>
      <c r="H201">
        <v>0</v>
      </c>
      <c r="J201">
        <f t="shared" si="29"/>
        <v>44.2922206889625</v>
      </c>
      <c r="Q201">
        <f t="shared" si="30"/>
        <v>0</v>
      </c>
      <c r="R201">
        <f t="shared" si="31"/>
        <v>0</v>
      </c>
      <c r="S201">
        <f t="shared" si="32"/>
        <v>0</v>
      </c>
      <c r="T201">
        <f t="shared" si="33"/>
        <v>0</v>
      </c>
      <c r="U201">
        <f t="shared" si="34"/>
        <v>44.2922206889625</v>
      </c>
      <c r="V201">
        <f t="shared" si="35"/>
        <v>95.4800372032044</v>
      </c>
    </row>
    <row r="202" spans="1:22">
      <c r="A202">
        <f>'v mode buck small signal'!X202</f>
        <v>3</v>
      </c>
      <c r="B202">
        <f>'v mode buck small signal'!AI202</f>
        <v>44.504130270207</v>
      </c>
      <c r="C202">
        <f>'v mode buck small signal'!AJ202</f>
        <v>-121.620162168137</v>
      </c>
      <c r="D202">
        <f>AMP!$AA202</f>
        <v>-1.9454886935849</v>
      </c>
      <c r="E202">
        <f>AMP!$AB202</f>
        <v>182.813319739606</v>
      </c>
      <c r="F202">
        <f t="shared" si="27"/>
        <v>42.5586415766221</v>
      </c>
      <c r="G202">
        <f t="shared" si="28"/>
        <v>61.1931575714693</v>
      </c>
      <c r="H202">
        <v>0</v>
      </c>
      <c r="J202">
        <f t="shared" si="29"/>
        <v>42.5586415766221</v>
      </c>
      <c r="Q202">
        <f t="shared" si="30"/>
        <v>0</v>
      </c>
      <c r="R202">
        <f t="shared" si="31"/>
        <v>0</v>
      </c>
      <c r="S202">
        <f t="shared" si="32"/>
        <v>0</v>
      </c>
      <c r="T202">
        <f t="shared" si="33"/>
        <v>0</v>
      </c>
      <c r="U202">
        <f t="shared" si="34"/>
        <v>42.5586415766221</v>
      </c>
      <c r="V202">
        <f t="shared" si="35"/>
        <v>61.1931575714693</v>
      </c>
    </row>
    <row r="203" spans="1:22">
      <c r="A203">
        <f>'v mode buck small signal'!X203</f>
        <v>3.1</v>
      </c>
      <c r="B203">
        <f>'v mode buck small signal'!AI203</f>
        <v>41.3532391643444</v>
      </c>
      <c r="C203">
        <f>'v mode buck small signal'!AJ203</f>
        <v>-141.774459692434</v>
      </c>
      <c r="D203">
        <f>AMP!$AA203</f>
        <v>-1.915953948445</v>
      </c>
      <c r="E203">
        <f>AMP!$AB203</f>
        <v>184.352834034393</v>
      </c>
      <c r="F203">
        <f t="shared" si="27"/>
        <v>39.4372852158994</v>
      </c>
      <c r="G203">
        <f t="shared" si="28"/>
        <v>42.5783743419599</v>
      </c>
      <c r="H203">
        <v>0</v>
      </c>
      <c r="J203">
        <f t="shared" si="29"/>
        <v>39.4372852158994</v>
      </c>
      <c r="Q203">
        <f t="shared" si="30"/>
        <v>0</v>
      </c>
      <c r="R203">
        <f t="shared" si="31"/>
        <v>0</v>
      </c>
      <c r="S203">
        <f t="shared" si="32"/>
        <v>0</v>
      </c>
      <c r="T203">
        <f t="shared" si="33"/>
        <v>0</v>
      </c>
      <c r="U203">
        <f t="shared" si="34"/>
        <v>39.4372852158994</v>
      </c>
      <c r="V203">
        <f t="shared" si="35"/>
        <v>42.5783743419599</v>
      </c>
    </row>
    <row r="204" spans="1:22">
      <c r="A204">
        <f>'v mode buck small signal'!X204</f>
        <v>3.2</v>
      </c>
      <c r="B204">
        <f>'v mode buck small signal'!AI204</f>
        <v>38.5527677093338</v>
      </c>
      <c r="C204">
        <f>'v mode buck small signal'!AJ204</f>
        <v>-152.112320813166</v>
      </c>
      <c r="D204">
        <f>AMP!$AA204</f>
        <v>-1.88053446820802</v>
      </c>
      <c r="E204">
        <f>AMP!$AB204</f>
        <v>185.835706788931</v>
      </c>
      <c r="F204">
        <f t="shared" si="27"/>
        <v>36.6722332411258</v>
      </c>
      <c r="G204">
        <f t="shared" si="28"/>
        <v>33.7233859757655</v>
      </c>
      <c r="H204">
        <v>0</v>
      </c>
      <c r="J204">
        <f t="shared" si="29"/>
        <v>36.6722332411258</v>
      </c>
      <c r="Q204">
        <f t="shared" si="30"/>
        <v>0</v>
      </c>
      <c r="R204">
        <f t="shared" si="31"/>
        <v>0</v>
      </c>
      <c r="S204">
        <f t="shared" si="32"/>
        <v>0</v>
      </c>
      <c r="T204">
        <f t="shared" si="33"/>
        <v>0</v>
      </c>
      <c r="U204">
        <f t="shared" si="34"/>
        <v>36.6722332411258</v>
      </c>
      <c r="V204">
        <f t="shared" si="35"/>
        <v>33.7233859757655</v>
      </c>
    </row>
    <row r="205" spans="1:22">
      <c r="A205">
        <f>'v mode buck small signal'!X205</f>
        <v>3.3</v>
      </c>
      <c r="B205">
        <f>'v mode buck small signal'!AI205</f>
        <v>36.251744319973</v>
      </c>
      <c r="C205">
        <f>'v mode buck small signal'!AJ205</f>
        <v>-158.023686704162</v>
      </c>
      <c r="D205">
        <f>AMP!$AA205</f>
        <v>-1.83982485232817</v>
      </c>
      <c r="E205">
        <f>AMP!$AB205</f>
        <v>187.264704152786</v>
      </c>
      <c r="F205">
        <f t="shared" si="27"/>
        <v>34.4119194676449</v>
      </c>
      <c r="G205">
        <f t="shared" si="28"/>
        <v>29.2410174486239</v>
      </c>
      <c r="H205">
        <v>0</v>
      </c>
      <c r="J205">
        <f t="shared" si="29"/>
        <v>34.4119194676449</v>
      </c>
      <c r="Q205">
        <f t="shared" si="30"/>
        <v>0</v>
      </c>
      <c r="R205">
        <f t="shared" si="31"/>
        <v>0</v>
      </c>
      <c r="S205">
        <f t="shared" si="32"/>
        <v>0</v>
      </c>
      <c r="T205">
        <f t="shared" si="33"/>
        <v>0</v>
      </c>
      <c r="U205">
        <f t="shared" si="34"/>
        <v>34.4119194676449</v>
      </c>
      <c r="V205">
        <f t="shared" si="35"/>
        <v>29.2410174486239</v>
      </c>
    </row>
    <row r="206" spans="1:22">
      <c r="A206">
        <f>'v mode buck small signal'!X206</f>
        <v>3.4</v>
      </c>
      <c r="B206">
        <f>'v mode buck small signal'!AI206</f>
        <v>34.3364808676114</v>
      </c>
      <c r="C206">
        <f>'v mode buck small signal'!AJ206</f>
        <v>-161.773203137473</v>
      </c>
      <c r="D206">
        <f>AMP!$AA206</f>
        <v>-1.79435644560345</v>
      </c>
      <c r="E206">
        <f>AMP!$AB206</f>
        <v>188.642412442516</v>
      </c>
      <c r="F206">
        <f t="shared" si="27"/>
        <v>32.5421244220079</v>
      </c>
      <c r="G206">
        <f t="shared" si="28"/>
        <v>26.8692093050431</v>
      </c>
      <c r="H206">
        <v>0</v>
      </c>
      <c r="J206">
        <f t="shared" si="29"/>
        <v>32.5421244220079</v>
      </c>
      <c r="Q206">
        <f t="shared" si="30"/>
        <v>0</v>
      </c>
      <c r="R206">
        <f t="shared" si="31"/>
        <v>0</v>
      </c>
      <c r="S206">
        <f t="shared" si="32"/>
        <v>0</v>
      </c>
      <c r="T206">
        <f t="shared" si="33"/>
        <v>0</v>
      </c>
      <c r="U206">
        <f t="shared" si="34"/>
        <v>32.5421244220079</v>
      </c>
      <c r="V206">
        <f t="shared" si="35"/>
        <v>26.8692093050431</v>
      </c>
    </row>
    <row r="207" spans="1:22">
      <c r="A207">
        <f>'v mode buck small signal'!X207</f>
        <v>3.5</v>
      </c>
      <c r="B207">
        <f>'v mode buck small signal'!AI207</f>
        <v>32.7042809675932</v>
      </c>
      <c r="C207">
        <f>'v mode buck small signal'!AJ207</f>
        <v>-164.341419797076</v>
      </c>
      <c r="D207">
        <f>AMP!$AA207</f>
        <v>-1.7446053234603</v>
      </c>
      <c r="E207">
        <f>AMP!$AB207</f>
        <v>189.971252264703</v>
      </c>
      <c r="F207">
        <f t="shared" si="27"/>
        <v>30.9596756441329</v>
      </c>
      <c r="G207">
        <f t="shared" si="28"/>
        <v>25.6298324676266</v>
      </c>
      <c r="H207">
        <v>0</v>
      </c>
      <c r="J207">
        <f t="shared" si="29"/>
        <v>30.9596756441329</v>
      </c>
      <c r="Q207">
        <f t="shared" si="30"/>
        <v>0</v>
      </c>
      <c r="R207">
        <f t="shared" si="31"/>
        <v>0</v>
      </c>
      <c r="S207">
        <f t="shared" si="32"/>
        <v>0</v>
      </c>
      <c r="T207">
        <f t="shared" si="33"/>
        <v>0</v>
      </c>
      <c r="U207">
        <f t="shared" si="34"/>
        <v>30.9596756441329</v>
      </c>
      <c r="V207">
        <f t="shared" si="35"/>
        <v>25.6298324676266</v>
      </c>
    </row>
    <row r="208" spans="1:22">
      <c r="A208">
        <f>'v mode buck small signal'!X208</f>
        <v>3.6</v>
      </c>
      <c r="B208">
        <f>'v mode buck small signal'!AI208</f>
        <v>31.2833993164988</v>
      </c>
      <c r="C208">
        <f>'v mode buck small signal'!AJ208</f>
        <v>-166.202327006918</v>
      </c>
      <c r="D208">
        <f>AMP!$AA208</f>
        <v>-1.69099909830299</v>
      </c>
      <c r="E208">
        <f>AMP!$AB208</f>
        <v>191.253491578659</v>
      </c>
      <c r="F208">
        <f t="shared" si="27"/>
        <v>29.5924002181958</v>
      </c>
      <c r="G208">
        <f t="shared" si="28"/>
        <v>25.0511645717411</v>
      </c>
      <c r="H208">
        <v>0</v>
      </c>
      <c r="J208">
        <f t="shared" si="29"/>
        <v>29.5924002181958</v>
      </c>
      <c r="Q208">
        <f t="shared" si="30"/>
        <v>0</v>
      </c>
      <c r="R208">
        <f t="shared" si="31"/>
        <v>0</v>
      </c>
      <c r="S208">
        <f t="shared" si="32"/>
        <v>0</v>
      </c>
      <c r="T208">
        <f t="shared" si="33"/>
        <v>0</v>
      </c>
      <c r="U208">
        <f t="shared" si="34"/>
        <v>29.5924002181958</v>
      </c>
      <c r="V208">
        <f t="shared" si="35"/>
        <v>25.0511645717411</v>
      </c>
    </row>
    <row r="209" spans="1:22">
      <c r="A209">
        <f>'v mode buck small signal'!X209</f>
        <v>3.7</v>
      </c>
      <c r="B209">
        <f>'v mode buck small signal'!AI209</f>
        <v>30.0246924243055</v>
      </c>
      <c r="C209">
        <f>'v mode buck small signal'!AJ209</f>
        <v>-167.608834906204</v>
      </c>
      <c r="D209">
        <f>AMP!$AA209</f>
        <v>-1.63392274246889</v>
      </c>
      <c r="E209">
        <f>AMP!$AB209</f>
        <v>192.491257715019</v>
      </c>
      <c r="F209">
        <f t="shared" si="27"/>
        <v>28.3907696818366</v>
      </c>
      <c r="G209">
        <f t="shared" si="28"/>
        <v>24.8824228088151</v>
      </c>
      <c r="H209">
        <v>0</v>
      </c>
      <c r="J209">
        <f t="shared" si="29"/>
        <v>28.3907696818366</v>
      </c>
      <c r="Q209">
        <f t="shared" si="30"/>
        <v>0</v>
      </c>
      <c r="R209">
        <f t="shared" si="31"/>
        <v>0</v>
      </c>
      <c r="S209">
        <f t="shared" si="32"/>
        <v>0</v>
      </c>
      <c r="T209">
        <f t="shared" si="33"/>
        <v>0</v>
      </c>
      <c r="U209">
        <f t="shared" si="34"/>
        <v>28.3907696818366</v>
      </c>
      <c r="V209">
        <f t="shared" si="35"/>
        <v>24.8824228088151</v>
      </c>
    </row>
    <row r="210" spans="1:22">
      <c r="A210">
        <f>'v mode buck small signal'!X210</f>
        <v>3.8</v>
      </c>
      <c r="B210">
        <f>'v mode buck small signal'!AI210</f>
        <v>28.8937946427558</v>
      </c>
      <c r="C210">
        <f>'v mode buck small signal'!AJ210</f>
        <v>-168.707031359599</v>
      </c>
      <c r="D210">
        <f>AMP!$AA210</f>
        <v>-1.57372358808884</v>
      </c>
      <c r="E210">
        <f>AMP!$AB210</f>
        <v>193.686548390965</v>
      </c>
      <c r="F210">
        <f t="shared" si="27"/>
        <v>27.320071054667</v>
      </c>
      <c r="G210">
        <f t="shared" si="28"/>
        <v>24.9795170313664</v>
      </c>
      <c r="H210">
        <v>0</v>
      </c>
      <c r="J210">
        <f t="shared" si="29"/>
        <v>27.320071054667</v>
      </c>
      <c r="Q210">
        <f t="shared" si="30"/>
        <v>0</v>
      </c>
      <c r="R210">
        <f t="shared" si="31"/>
        <v>0</v>
      </c>
      <c r="S210">
        <f t="shared" si="32"/>
        <v>0</v>
      </c>
      <c r="T210">
        <f t="shared" si="33"/>
        <v>0</v>
      </c>
      <c r="U210">
        <f t="shared" si="34"/>
        <v>27.320071054667</v>
      </c>
      <c r="V210">
        <f t="shared" si="35"/>
        <v>24.9795170313664</v>
      </c>
    </row>
    <row r="211" spans="1:22">
      <c r="A211">
        <f>'v mode buck small signal'!X211</f>
        <v>3.9</v>
      </c>
      <c r="B211">
        <f>'v mode buck small signal'!AI211</f>
        <v>27.8659924759177</v>
      </c>
      <c r="C211">
        <f>'v mode buck small signal'!AJ211</f>
        <v>-169.586800698658</v>
      </c>
      <c r="D211">
        <f>AMP!$AA211</f>
        <v>-1.51071563568291</v>
      </c>
      <c r="E211">
        <f>AMP!$AB211</f>
        <v>194.841241777828</v>
      </c>
      <c r="F211">
        <f t="shared" si="27"/>
        <v>26.3552768402348</v>
      </c>
      <c r="G211">
        <f t="shared" si="28"/>
        <v>25.25444107917</v>
      </c>
      <c r="H211">
        <v>0</v>
      </c>
      <c r="J211">
        <f t="shared" si="29"/>
        <v>26.3552768402348</v>
      </c>
      <c r="Q211">
        <f t="shared" si="30"/>
        <v>0</v>
      </c>
      <c r="R211">
        <f t="shared" si="31"/>
        <v>0</v>
      </c>
      <c r="S211">
        <f t="shared" si="32"/>
        <v>0</v>
      </c>
      <c r="T211">
        <f t="shared" si="33"/>
        <v>0</v>
      </c>
      <c r="U211">
        <f t="shared" si="34"/>
        <v>26.3552768402348</v>
      </c>
      <c r="V211">
        <f t="shared" si="35"/>
        <v>25.25444107917</v>
      </c>
    </row>
    <row r="212" spans="1:22">
      <c r="A212">
        <f>'v mode buck small signal'!X212</f>
        <v>4</v>
      </c>
      <c r="B212">
        <f>'v mode buck small signal'!AI212</f>
        <v>26.9230221156958</v>
      </c>
      <c r="C212">
        <f>'v mode buck small signal'!AJ212</f>
        <v>-170.306331132341</v>
      </c>
      <c r="D212">
        <f>AMP!$AA212</f>
        <v>-1.44518328024831</v>
      </c>
      <c r="E212">
        <f>AMP!$AB212</f>
        <v>195.957105685074</v>
      </c>
      <c r="F212">
        <f t="shared" si="27"/>
        <v>25.4778388354475</v>
      </c>
      <c r="G212">
        <f t="shared" si="28"/>
        <v>25.6507745527325</v>
      </c>
      <c r="H212">
        <v>0</v>
      </c>
      <c r="J212">
        <f t="shared" si="29"/>
        <v>25.4778388354475</v>
      </c>
      <c r="Q212">
        <f t="shared" si="30"/>
        <v>0</v>
      </c>
      <c r="R212">
        <f t="shared" si="31"/>
        <v>0</v>
      </c>
      <c r="S212">
        <f t="shared" si="32"/>
        <v>0</v>
      </c>
      <c r="T212">
        <f t="shared" si="33"/>
        <v>0</v>
      </c>
      <c r="U212">
        <f t="shared" si="34"/>
        <v>25.4778388354475</v>
      </c>
      <c r="V212">
        <f t="shared" si="35"/>
        <v>25.6507745527325</v>
      </c>
    </row>
    <row r="213" spans="1:22">
      <c r="A213">
        <f>'v mode buck small signal'!X213</f>
        <v>4.1</v>
      </c>
      <c r="B213">
        <f>'v mode buck small signal'!AI213</f>
        <v>26.0510498609326</v>
      </c>
      <c r="C213">
        <f>'v mode buck small signal'!AJ213</f>
        <v>-170.904891398648</v>
      </c>
      <c r="D213">
        <f>AMP!$AA213</f>
        <v>-1.37738454483405</v>
      </c>
      <c r="E213">
        <f>AMP!$AB213</f>
        <v>197.035805928184</v>
      </c>
      <c r="F213">
        <f t="shared" si="27"/>
        <v>24.6736653160985</v>
      </c>
      <c r="G213">
        <f t="shared" si="28"/>
        <v>26.1309145295358</v>
      </c>
      <c r="H213">
        <v>0</v>
      </c>
      <c r="J213">
        <f t="shared" si="29"/>
        <v>24.6736653160985</v>
      </c>
      <c r="Q213">
        <f t="shared" si="30"/>
        <v>0</v>
      </c>
      <c r="R213">
        <f t="shared" si="31"/>
        <v>0</v>
      </c>
      <c r="S213">
        <f t="shared" si="32"/>
        <v>0</v>
      </c>
      <c r="T213">
        <f t="shared" si="33"/>
        <v>0</v>
      </c>
      <c r="U213">
        <f t="shared" si="34"/>
        <v>24.6736653160985</v>
      </c>
      <c r="V213">
        <f t="shared" si="35"/>
        <v>26.1309145295358</v>
      </c>
    </row>
    <row r="214" spans="1:22">
      <c r="A214">
        <f>'v mode buck small signal'!X214</f>
        <v>4.2</v>
      </c>
      <c r="B214">
        <f>'v mode buck small signal'!AI214</f>
        <v>25.2393678097415</v>
      </c>
      <c r="C214">
        <f>'v mode buck small signal'!AJ214</f>
        <v>-171.409913742773</v>
      </c>
      <c r="D214">
        <f>AMP!$AA214</f>
        <v>-1.30755389629686</v>
      </c>
      <c r="E214">
        <f>AMP!$AB214</f>
        <v>198.078913948215</v>
      </c>
      <c r="F214">
        <f t="shared" si="27"/>
        <v>23.9318139134446</v>
      </c>
      <c r="G214">
        <f t="shared" si="28"/>
        <v>26.6690002054425</v>
      </c>
      <c r="H214">
        <v>0</v>
      </c>
      <c r="J214">
        <f t="shared" si="29"/>
        <v>23.9318139134446</v>
      </c>
      <c r="Q214">
        <f t="shared" si="30"/>
        <v>0</v>
      </c>
      <c r="R214">
        <f t="shared" si="31"/>
        <v>0</v>
      </c>
      <c r="S214">
        <f t="shared" si="32"/>
        <v>0</v>
      </c>
      <c r="T214">
        <f t="shared" si="33"/>
        <v>0</v>
      </c>
      <c r="U214">
        <f t="shared" si="34"/>
        <v>23.9318139134446</v>
      </c>
      <c r="V214">
        <f t="shared" si="35"/>
        <v>26.6690002054425</v>
      </c>
    </row>
    <row r="215" spans="1:22">
      <c r="A215">
        <f>'v mode buck small signal'!X215</f>
        <v>4.3</v>
      </c>
      <c r="B215">
        <f>'v mode buck small signal'!AI215</f>
        <v>24.479528623551</v>
      </c>
      <c r="C215">
        <f>'v mode buck small signal'!AJ215</f>
        <v>-171.84112758556</v>
      </c>
      <c r="D215">
        <f>AMP!$AA215</f>
        <v>-1.23590470541862</v>
      </c>
      <c r="E215">
        <f>AMP!$AB215</f>
        <v>199.087913748921</v>
      </c>
      <c r="F215">
        <f t="shared" si="27"/>
        <v>23.2436239181324</v>
      </c>
      <c r="G215">
        <f t="shared" si="28"/>
        <v>27.2467861633618</v>
      </c>
      <c r="H215">
        <v>0</v>
      </c>
      <c r="J215">
        <f t="shared" si="29"/>
        <v>23.2436239181324</v>
      </c>
      <c r="Q215">
        <f t="shared" si="30"/>
        <v>0</v>
      </c>
      <c r="R215">
        <f t="shared" si="31"/>
        <v>0</v>
      </c>
      <c r="S215">
        <f t="shared" si="32"/>
        <v>0</v>
      </c>
      <c r="T215">
        <f t="shared" si="33"/>
        <v>0</v>
      </c>
      <c r="U215">
        <f t="shared" si="34"/>
        <v>23.2436239181324</v>
      </c>
      <c r="V215">
        <f t="shared" si="35"/>
        <v>27.2467861633618</v>
      </c>
    </row>
    <row r="216" spans="1:22">
      <c r="A216">
        <f>'v mode buck small signal'!X216</f>
        <v>4.4</v>
      </c>
      <c r="B216">
        <f>'v mode buck small signal'!AI216</f>
        <v>23.764756393261</v>
      </c>
      <c r="C216">
        <f>'v mode buck small signal'!AJ216</f>
        <v>-172.213079097533</v>
      </c>
      <c r="D216">
        <f>AMP!$AA216</f>
        <v>-1.16263140330286</v>
      </c>
      <c r="E216">
        <f>AMP!$AB216</f>
        <v>200.064208214099</v>
      </c>
      <c r="F216">
        <f t="shared" si="27"/>
        <v>22.6021249899581</v>
      </c>
      <c r="G216">
        <f t="shared" si="28"/>
        <v>27.8511291165654</v>
      </c>
      <c r="H216">
        <v>0</v>
      </c>
      <c r="J216">
        <f t="shared" si="29"/>
        <v>22.6021249899581</v>
      </c>
      <c r="Q216">
        <f t="shared" si="30"/>
        <v>0</v>
      </c>
      <c r="R216">
        <f t="shared" si="31"/>
        <v>0</v>
      </c>
      <c r="S216">
        <f t="shared" si="32"/>
        <v>0</v>
      </c>
      <c r="T216">
        <f t="shared" si="33"/>
        <v>0</v>
      </c>
      <c r="U216">
        <f t="shared" si="34"/>
        <v>22.6021249899581</v>
      </c>
      <c r="V216">
        <f t="shared" si="35"/>
        <v>27.8511291165654</v>
      </c>
    </row>
    <row r="217" spans="1:22">
      <c r="A217">
        <f>'v mode buck small signal'!X217</f>
        <v>4.5</v>
      </c>
      <c r="B217">
        <f>'v mode buck small signal'!AI217</f>
        <v>23.0895356844673</v>
      </c>
      <c r="C217">
        <f>'v mode buck small signal'!AJ217</f>
        <v>-172.536725044389</v>
      </c>
      <c r="D217">
        <f>AMP!$AA217</f>
        <v>-1.08791137752812</v>
      </c>
      <c r="E217">
        <f>AMP!$AB217</f>
        <v>201.009124863759</v>
      </c>
      <c r="F217">
        <f t="shared" si="27"/>
        <v>22.0016243069392</v>
      </c>
      <c r="G217">
        <f t="shared" si="28"/>
        <v>28.4723998193695</v>
      </c>
      <c r="H217">
        <v>0</v>
      </c>
      <c r="J217">
        <f t="shared" si="29"/>
        <v>22.0016243069392</v>
      </c>
      <c r="Q217">
        <f t="shared" si="30"/>
        <v>0</v>
      </c>
      <c r="R217">
        <f t="shared" si="31"/>
        <v>0</v>
      </c>
      <c r="S217">
        <f t="shared" si="32"/>
        <v>0</v>
      </c>
      <c r="T217">
        <f t="shared" si="33"/>
        <v>0</v>
      </c>
      <c r="U217">
        <f t="shared" si="34"/>
        <v>22.0016243069392</v>
      </c>
      <c r="V217">
        <f t="shared" si="35"/>
        <v>28.4723998193695</v>
      </c>
    </row>
    <row r="218" spans="1:22">
      <c r="A218">
        <f>'v mode buck small signal'!X218</f>
        <v>4.6</v>
      </c>
      <c r="B218">
        <f>'v mode buck small signal'!AI218</f>
        <v>22.449318495857</v>
      </c>
      <c r="C218">
        <f>'v mode buck small signal'!AJ218</f>
        <v>-172.820473875401</v>
      </c>
      <c r="D218">
        <f>AMP!$AA218</f>
        <v>-1.01190664457628</v>
      </c>
      <c r="E218">
        <f>AMP!$AB218</f>
        <v>201.923921103316</v>
      </c>
      <c r="F218">
        <f t="shared" si="27"/>
        <v>21.4374118512807</v>
      </c>
      <c r="G218">
        <f t="shared" si="28"/>
        <v>29.1034472279147</v>
      </c>
      <c r="H218">
        <v>0</v>
      </c>
      <c r="J218">
        <f t="shared" si="29"/>
        <v>21.4374118512807</v>
      </c>
      <c r="Q218">
        <f t="shared" si="30"/>
        <v>0</v>
      </c>
      <c r="R218">
        <f t="shared" si="31"/>
        <v>0</v>
      </c>
      <c r="S218">
        <f t="shared" si="32"/>
        <v>0</v>
      </c>
      <c r="T218">
        <f t="shared" si="33"/>
        <v>0</v>
      </c>
      <c r="U218">
        <f t="shared" si="34"/>
        <v>21.4374118512807</v>
      </c>
      <c r="V218">
        <f t="shared" si="35"/>
        <v>29.1034472279147</v>
      </c>
    </row>
    <row r="219" spans="1:22">
      <c r="A219">
        <f>'v mode buck small signal'!X219</f>
        <v>4.7</v>
      </c>
      <c r="B219">
        <f>'v mode buck small signal'!AI219</f>
        <v>21.8403111024129</v>
      </c>
      <c r="C219">
        <f>'v mode buck small signal'!AJ219</f>
        <v>-173.070885015853</v>
      </c>
      <c r="D219">
        <f>AMP!$AA219</f>
        <v>-0.934765329301731</v>
      </c>
      <c r="E219">
        <f>AMP!$AB219</f>
        <v>202.809789015423</v>
      </c>
      <c r="F219">
        <f t="shared" si="27"/>
        <v>20.9055457731111</v>
      </c>
      <c r="G219">
        <f t="shared" si="28"/>
        <v>29.7389039995702</v>
      </c>
      <c r="H219">
        <v>0</v>
      </c>
      <c r="J219">
        <f t="shared" si="29"/>
        <v>20.9055457731111</v>
      </c>
      <c r="Q219">
        <f t="shared" si="30"/>
        <v>0</v>
      </c>
      <c r="R219">
        <f t="shared" si="31"/>
        <v>0</v>
      </c>
      <c r="S219">
        <f t="shared" si="32"/>
        <v>0</v>
      </c>
      <c r="T219">
        <f t="shared" si="33"/>
        <v>0</v>
      </c>
      <c r="U219">
        <f t="shared" si="34"/>
        <v>20.9055457731111</v>
      </c>
      <c r="V219">
        <f t="shared" si="35"/>
        <v>29.7389039995702</v>
      </c>
    </row>
    <row r="220" spans="1:22">
      <c r="A220">
        <f>'v mode buck small signal'!X220</f>
        <v>4.8</v>
      </c>
      <c r="B220">
        <f>'v mode buck small signal'!AI220</f>
        <v>21.2593161999699</v>
      </c>
      <c r="C220">
        <f>'v mode buck small signal'!AJ220</f>
        <v>-173.293150245352</v>
      </c>
      <c r="D220">
        <f>AMP!$AA220</f>
        <v>-0.856622977437373</v>
      </c>
      <c r="E220">
        <f>AMP!$AB220</f>
        <v>203.6678597396</v>
      </c>
      <c r="F220">
        <f t="shared" si="27"/>
        <v>20.4026932225325</v>
      </c>
      <c r="G220">
        <f t="shared" si="28"/>
        <v>30.3747094942476</v>
      </c>
      <c r="H220">
        <v>0</v>
      </c>
      <c r="J220">
        <f t="shared" si="29"/>
        <v>20.4026932225325</v>
      </c>
      <c r="Q220">
        <f t="shared" si="30"/>
        <v>0</v>
      </c>
      <c r="R220">
        <f t="shared" si="31"/>
        <v>0</v>
      </c>
      <c r="S220">
        <f t="shared" si="32"/>
        <v>0</v>
      </c>
      <c r="T220">
        <f t="shared" si="33"/>
        <v>0</v>
      </c>
      <c r="U220">
        <f t="shared" si="34"/>
        <v>20.4026932225325</v>
      </c>
      <c r="V220">
        <f t="shared" si="35"/>
        <v>30.3747094942476</v>
      </c>
    </row>
    <row r="221" spans="1:22">
      <c r="A221">
        <f>'v mode buck small signal'!X221</f>
        <v>4.9</v>
      </c>
      <c r="B221">
        <f>'v mode buck small signal'!AI221</f>
        <v>20.7036140944142</v>
      </c>
      <c r="C221">
        <f>'v mode buck small signal'!AJ221</f>
        <v>-173.491432344461</v>
      </c>
      <c r="D221">
        <f>AMP!$AA221</f>
        <v>-0.777603723171084</v>
      </c>
      <c r="E221">
        <f>AMP!$AB221</f>
        <v>204.499207480507</v>
      </c>
      <c r="F221">
        <f t="shared" si="27"/>
        <v>19.9260103712431</v>
      </c>
      <c r="G221">
        <f t="shared" si="28"/>
        <v>31.0077751360454</v>
      </c>
      <c r="H221">
        <v>0</v>
      </c>
      <c r="J221">
        <f t="shared" si="29"/>
        <v>19.9260103712431</v>
      </c>
      <c r="Q221">
        <f t="shared" si="30"/>
        <v>0</v>
      </c>
      <c r="R221">
        <f t="shared" si="31"/>
        <v>0</v>
      </c>
      <c r="S221">
        <f t="shared" si="32"/>
        <v>0</v>
      </c>
      <c r="T221">
        <f t="shared" si="33"/>
        <v>0</v>
      </c>
      <c r="U221">
        <f t="shared" si="34"/>
        <v>19.9260103712431</v>
      </c>
      <c r="V221">
        <f t="shared" si="35"/>
        <v>31.0077751360454</v>
      </c>
    </row>
    <row r="222" spans="1:22">
      <c r="A222">
        <f>'v mode buck small signal'!X222</f>
        <v>5</v>
      </c>
      <c r="B222">
        <f>'v mode buck small signal'!AI222</f>
        <v>20.1708719569245</v>
      </c>
      <c r="C222">
        <f>'v mode buck small signal'!AJ222</f>
        <v>-173.669107986413</v>
      </c>
      <c r="D222">
        <f>AMP!$AA222</f>
        <v>-0.69782133052298</v>
      </c>
      <c r="E222">
        <f>AMP!$AB222</f>
        <v>205.304853181663</v>
      </c>
      <c r="F222">
        <f t="shared" si="27"/>
        <v>19.4730506264016</v>
      </c>
      <c r="G222">
        <f t="shared" si="28"/>
        <v>31.6357451952503</v>
      </c>
      <c r="H222">
        <v>0</v>
      </c>
      <c r="J222">
        <f t="shared" si="29"/>
        <v>19.4730506264016</v>
      </c>
      <c r="Q222">
        <f t="shared" si="30"/>
        <v>0</v>
      </c>
      <c r="R222">
        <f t="shared" si="31"/>
        <v>0</v>
      </c>
      <c r="S222">
        <f t="shared" si="32"/>
        <v>0</v>
      </c>
      <c r="T222">
        <f t="shared" si="33"/>
        <v>0</v>
      </c>
      <c r="U222">
        <f t="shared" si="34"/>
        <v>19.4730506264016</v>
      </c>
      <c r="V222">
        <f t="shared" si="35"/>
        <v>31.6357451952503</v>
      </c>
    </row>
    <row r="223" spans="1:22">
      <c r="A223">
        <f>'v mode buck small signal'!X223</f>
        <v>5.1</v>
      </c>
      <c r="B223">
        <f>'v mode buck small signal'!AI223</f>
        <v>19.6590735863618</v>
      </c>
      <c r="C223">
        <f>'v mode buck small signal'!AJ223</f>
        <v>-173.828944998905</v>
      </c>
      <c r="D223">
        <f>AMP!$AA223</f>
        <v>-0.617380124495297</v>
      </c>
      <c r="E223">
        <f>AMP!$AB223</f>
        <v>206.085767897673</v>
      </c>
      <c r="F223">
        <f t="shared" si="27"/>
        <v>19.0416934618665</v>
      </c>
      <c r="G223">
        <f t="shared" si="28"/>
        <v>32.2568228987684</v>
      </c>
      <c r="H223">
        <v>0</v>
      </c>
      <c r="J223">
        <f t="shared" si="29"/>
        <v>19.0416934618665</v>
      </c>
      <c r="Q223">
        <f t="shared" si="30"/>
        <v>0</v>
      </c>
      <c r="R223">
        <f t="shared" si="31"/>
        <v>0</v>
      </c>
      <c r="S223">
        <f t="shared" si="32"/>
        <v>0</v>
      </c>
      <c r="T223">
        <f t="shared" si="33"/>
        <v>0</v>
      </c>
      <c r="U223">
        <f t="shared" si="34"/>
        <v>19.0416934618665</v>
      </c>
      <c r="V223">
        <f t="shared" si="35"/>
        <v>32.2568228987684</v>
      </c>
    </row>
    <row r="224" spans="1:22">
      <c r="A224">
        <f>'v mode buck small signal'!X224</f>
        <v>5.2</v>
      </c>
      <c r="B224">
        <f>'v mode buck small signal'!AI224</f>
        <v>19.1664643811574</v>
      </c>
      <c r="C224">
        <f>'v mode buck small signal'!AJ224</f>
        <v>-173.973233769151</v>
      </c>
      <c r="D224">
        <f>AMP!$AA224</f>
        <v>-0.536375825654879</v>
      </c>
      <c r="E224">
        <f>AMP!$AB224</f>
        <v>206.842875894568</v>
      </c>
      <c r="F224">
        <f t="shared" si="27"/>
        <v>18.6300885555025</v>
      </c>
      <c r="G224">
        <f t="shared" si="28"/>
        <v>32.869642125417</v>
      </c>
      <c r="H224">
        <v>0</v>
      </c>
      <c r="J224">
        <f t="shared" si="29"/>
        <v>18.6300885555025</v>
      </c>
      <c r="Q224">
        <f t="shared" si="30"/>
        <v>0</v>
      </c>
      <c r="R224">
        <f t="shared" si="31"/>
        <v>0</v>
      </c>
      <c r="S224">
        <f t="shared" si="32"/>
        <v>0</v>
      </c>
      <c r="T224">
        <f t="shared" si="33"/>
        <v>0</v>
      </c>
      <c r="U224">
        <f t="shared" si="34"/>
        <v>18.6300885555025</v>
      </c>
      <c r="V224">
        <f t="shared" si="35"/>
        <v>32.869642125417</v>
      </c>
    </row>
    <row r="225" spans="1:22">
      <c r="A225">
        <f>'v mode buck small signal'!X225</f>
        <v>5.3</v>
      </c>
      <c r="B225">
        <f>'v mode buck small signal'!AI225</f>
        <v>18.6915077467989</v>
      </c>
      <c r="C225">
        <f>'v mode buck small signal'!AJ225</f>
        <v>-174.103886045803</v>
      </c>
      <c r="D225">
        <f>AMP!$AA225</f>
        <v>-0.454896299867249</v>
      </c>
      <c r="E225">
        <f>AMP!$AB225</f>
        <v>207.577057504779</v>
      </c>
      <c r="F225">
        <f t="shared" si="27"/>
        <v>18.2366114469316</v>
      </c>
      <c r="G225">
        <f t="shared" si="28"/>
        <v>33.4731714589758</v>
      </c>
      <c r="H225">
        <v>0</v>
      </c>
      <c r="J225">
        <f t="shared" si="29"/>
        <v>18.2366114469316</v>
      </c>
      <c r="Q225">
        <f t="shared" si="30"/>
        <v>0</v>
      </c>
      <c r="R225">
        <f t="shared" si="31"/>
        <v>0</v>
      </c>
      <c r="S225">
        <f t="shared" si="32"/>
        <v>0</v>
      </c>
      <c r="T225">
        <f t="shared" si="33"/>
        <v>0</v>
      </c>
      <c r="U225">
        <f t="shared" si="34"/>
        <v>18.2366114469316</v>
      </c>
      <c r="V225">
        <f t="shared" si="35"/>
        <v>33.4731714589758</v>
      </c>
    </row>
    <row r="226" spans="1:22">
      <c r="A226">
        <f>'v mode buck small signal'!X226</f>
        <v>5.4</v>
      </c>
      <c r="B226">
        <f>'v mode buck small signal'!AI226</f>
        <v>18.2328502098637</v>
      </c>
      <c r="C226">
        <f>'v mode buck small signal'!AJ226</f>
        <v>-174.222510191688</v>
      </c>
      <c r="D226">
        <f>AMP!$AA226</f>
        <v>-0.373022233265508</v>
      </c>
      <c r="E226">
        <f>AMP!$AB226</f>
        <v>208.289151760387</v>
      </c>
      <c r="F226">
        <f t="shared" si="27"/>
        <v>17.8598279765982</v>
      </c>
      <c r="G226">
        <f t="shared" si="28"/>
        <v>34.0666415686988</v>
      </c>
      <c r="H226">
        <v>0</v>
      </c>
      <c r="J226">
        <f t="shared" si="29"/>
        <v>17.8598279765982</v>
      </c>
      <c r="Q226">
        <f t="shared" si="30"/>
        <v>0</v>
      </c>
      <c r="R226">
        <f t="shared" si="31"/>
        <v>0</v>
      </c>
      <c r="S226">
        <f t="shared" si="32"/>
        <v>0</v>
      </c>
      <c r="T226">
        <f t="shared" si="33"/>
        <v>0</v>
      </c>
      <c r="U226">
        <f t="shared" si="34"/>
        <v>17.8598279765982</v>
      </c>
      <c r="V226">
        <f t="shared" si="35"/>
        <v>34.0666415686988</v>
      </c>
    </row>
    <row r="227" spans="1:22">
      <c r="A227">
        <f>'v mode buck small signal'!X227</f>
        <v>5.5</v>
      </c>
      <c r="B227">
        <f>'v mode buck small signal'!AI227</f>
        <v>17.7892932376788</v>
      </c>
      <c r="C227">
        <f>'v mode buck small signal'!AJ227</f>
        <v>-174.330469180259</v>
      </c>
      <c r="D227">
        <f>AMP!$AA227</f>
        <v>-0.290827741157201</v>
      </c>
      <c r="E227">
        <f>AMP!$AB227</f>
        <v>208.979958825821</v>
      </c>
      <c r="F227">
        <f t="shared" si="27"/>
        <v>17.4984654965216</v>
      </c>
      <c r="G227">
        <f t="shared" si="28"/>
        <v>34.6494896455619</v>
      </c>
      <c r="H227">
        <v>0</v>
      </c>
      <c r="J227">
        <f t="shared" si="29"/>
        <v>17.4984654965216</v>
      </c>
      <c r="Q227">
        <f t="shared" si="30"/>
        <v>0</v>
      </c>
      <c r="R227">
        <f t="shared" si="31"/>
        <v>0</v>
      </c>
      <c r="S227">
        <f t="shared" si="32"/>
        <v>0</v>
      </c>
      <c r="T227">
        <f t="shared" si="33"/>
        <v>0</v>
      </c>
      <c r="U227">
        <f t="shared" si="34"/>
        <v>17.4984654965216</v>
      </c>
      <c r="V227">
        <f t="shared" si="35"/>
        <v>34.6494896455619</v>
      </c>
    </row>
    <row r="228" spans="1:22">
      <c r="A228">
        <f>'v mode buck small signal'!X228</f>
        <v>5.6</v>
      </c>
      <c r="B228">
        <f>'v mode buck small signal'!AI228</f>
        <v>17.359770277729</v>
      </c>
      <c r="C228">
        <f>'v mode buck small signal'!AJ228</f>
        <v>-174.428925779112</v>
      </c>
      <c r="D228">
        <f>AMP!$AA228</f>
        <v>-0.208380918401694</v>
      </c>
      <c r="E228">
        <f>AMP!$AB228</f>
        <v>209.650242248846</v>
      </c>
      <c r="F228">
        <f t="shared" si="27"/>
        <v>17.1513893593273</v>
      </c>
      <c r="G228">
        <f t="shared" si="28"/>
        <v>35.2213164697334</v>
      </c>
      <c r="H228">
        <v>0</v>
      </c>
      <c r="J228">
        <f t="shared" si="29"/>
        <v>17.1513893593273</v>
      </c>
      <c r="Q228">
        <f t="shared" si="30"/>
        <v>0</v>
      </c>
      <c r="R228">
        <f t="shared" si="31"/>
        <v>0</v>
      </c>
      <c r="S228">
        <f t="shared" si="32"/>
        <v>0</v>
      </c>
      <c r="T228">
        <f t="shared" si="33"/>
        <v>0</v>
      </c>
      <c r="U228">
        <f t="shared" si="34"/>
        <v>17.1513893593273</v>
      </c>
      <c r="V228">
        <f t="shared" si="35"/>
        <v>35.2213164697334</v>
      </c>
    </row>
    <row r="229" spans="1:22">
      <c r="A229">
        <f>'v mode buck small signal'!X229</f>
        <v>5.7</v>
      </c>
      <c r="B229">
        <f>'v mode buck small signal'!AI229</f>
        <v>16.9433279003148</v>
      </c>
      <c r="C229">
        <f>'v mode buck small signal'!AJ229</f>
        <v>-174.518878103808</v>
      </c>
      <c r="D229">
        <f>AMP!$AA229</f>
        <v>-0.125744337798682</v>
      </c>
      <c r="E229">
        <f>AMP!$AB229</f>
        <v>210.300731046701</v>
      </c>
      <c r="F229">
        <f t="shared" si="27"/>
        <v>16.8175835625161</v>
      </c>
      <c r="G229">
        <f t="shared" si="28"/>
        <v>35.7818529428923</v>
      </c>
      <c r="H229">
        <v>0</v>
      </c>
      <c r="J229">
        <f t="shared" si="29"/>
        <v>16.8175835625161</v>
      </c>
      <c r="Q229">
        <f t="shared" si="30"/>
        <v>0</v>
      </c>
      <c r="R229">
        <f t="shared" si="31"/>
        <v>0</v>
      </c>
      <c r="S229">
        <f t="shared" si="32"/>
        <v>0</v>
      </c>
      <c r="T229">
        <f t="shared" si="33"/>
        <v>0</v>
      </c>
      <c r="U229">
        <f t="shared" si="34"/>
        <v>16.8175835625161</v>
      </c>
      <c r="V229">
        <f t="shared" si="35"/>
        <v>35.7818529428923</v>
      </c>
    </row>
    <row r="230" spans="1:22">
      <c r="A230">
        <f>'v mode buck small signal'!X230</f>
        <v>5.8</v>
      </c>
      <c r="B230">
        <f>'v mode buck small signal'!AI230</f>
        <v>16.5391101963065</v>
      </c>
      <c r="C230">
        <f>'v mode buck small signal'!AJ230</f>
        <v>-174.60118785303</v>
      </c>
      <c r="D230">
        <f>AMP!$AA230</f>
        <v>-0.0429755021818867</v>
      </c>
      <c r="E230">
        <f>AMP!$AB230</f>
        <v>210.932121642429</v>
      </c>
      <c r="F230">
        <f t="shared" si="27"/>
        <v>16.4961346941246</v>
      </c>
      <c r="G230">
        <f t="shared" si="28"/>
        <v>36.3309337893987</v>
      </c>
      <c r="H230">
        <v>0</v>
      </c>
      <c r="J230">
        <f t="shared" si="29"/>
        <v>16.4961346941246</v>
      </c>
      <c r="Q230">
        <f t="shared" si="30"/>
        <v>0</v>
      </c>
      <c r="R230">
        <f t="shared" si="31"/>
        <v>0</v>
      </c>
      <c r="S230">
        <f t="shared" si="32"/>
        <v>0</v>
      </c>
      <c r="T230">
        <f t="shared" si="33"/>
        <v>0</v>
      </c>
      <c r="U230">
        <f t="shared" si="34"/>
        <v>16.4961346941246</v>
      </c>
      <c r="V230">
        <f t="shared" si="35"/>
        <v>36.3309337893987</v>
      </c>
    </row>
    <row r="231" spans="1:22">
      <c r="A231">
        <f>'v mode buck small signal'!X231</f>
        <v>5.9</v>
      </c>
      <c r="B231">
        <f>'v mode buck small signal'!AI231</f>
        <v>16.1463457791044</v>
      </c>
      <c r="C231">
        <f>'v mode buck small signal'!AJ231</f>
        <v>-174.676602923682</v>
      </c>
      <c r="D231">
        <f>AMP!$AA231</f>
        <v>0.0398727448100185</v>
      </c>
      <c r="E231">
        <f>AMP!$AB231</f>
        <v>211.545079664839</v>
      </c>
      <c r="F231">
        <f t="shared" si="27"/>
        <v>16.1862185239144</v>
      </c>
      <c r="G231">
        <f t="shared" si="28"/>
        <v>36.8684767411571</v>
      </c>
      <c r="H231">
        <v>0</v>
      </c>
      <c r="J231">
        <f t="shared" si="29"/>
        <v>16.1862185239144</v>
      </c>
      <c r="Q231">
        <f t="shared" si="30"/>
        <v>0</v>
      </c>
      <c r="R231">
        <f t="shared" si="31"/>
        <v>0</v>
      </c>
      <c r="S231">
        <f t="shared" si="32"/>
        <v>0</v>
      </c>
      <c r="T231">
        <f t="shared" si="33"/>
        <v>0</v>
      </c>
      <c r="U231">
        <f t="shared" si="34"/>
        <v>16.1862185239144</v>
      </c>
      <c r="V231">
        <f t="shared" si="35"/>
        <v>36.8684767411571</v>
      </c>
    </row>
    <row r="232" spans="1:22">
      <c r="A232">
        <f>'v mode buck small signal'!X232</f>
        <v>6</v>
      </c>
      <c r="B232">
        <f>'v mode buck small signal'!AI232</f>
        <v>15.7643368865702</v>
      </c>
      <c r="C232">
        <f>'v mode buck small signal'!AJ232</f>
        <v>-174.745775668701</v>
      </c>
      <c r="D232">
        <f>AMP!$AA232</f>
        <v>0.122751844931267</v>
      </c>
      <c r="E232">
        <f>AMP!$AB232</f>
        <v>212.140241624123</v>
      </c>
      <c r="F232">
        <f t="shared" si="27"/>
        <v>15.8870887315015</v>
      </c>
      <c r="G232">
        <f t="shared" si="28"/>
        <v>37.3944659554226</v>
      </c>
      <c r="H232">
        <v>0</v>
      </c>
      <c r="J232">
        <f t="shared" si="29"/>
        <v>15.8870887315015</v>
      </c>
      <c r="Q232">
        <f t="shared" si="30"/>
        <v>0</v>
      </c>
      <c r="R232">
        <f t="shared" si="31"/>
        <v>0</v>
      </c>
      <c r="S232">
        <f t="shared" si="32"/>
        <v>0</v>
      </c>
      <c r="T232">
        <f t="shared" si="33"/>
        <v>0</v>
      </c>
      <c r="U232">
        <f t="shared" si="34"/>
        <v>15.8870887315015</v>
      </c>
      <c r="V232">
        <f t="shared" si="35"/>
        <v>37.3944659554226</v>
      </c>
    </row>
    <row r="233" spans="1:22">
      <c r="A233">
        <f>'v mode buck small signal'!X233</f>
        <v>6.1</v>
      </c>
      <c r="B233">
        <f>'v mode buck small signal'!AI233</f>
        <v>15.3924501888292</v>
      </c>
      <c r="C233">
        <f>'v mode buck small signal'!AJ233</f>
        <v>-174.809277746347</v>
      </c>
      <c r="D233">
        <f>AMP!$AA233</f>
        <v>0.205617184673267</v>
      </c>
      <c r="E233">
        <f>AMP!$AB233</f>
        <v>212.718216473899</v>
      </c>
      <c r="F233">
        <f t="shared" si="27"/>
        <v>15.5980673735024</v>
      </c>
      <c r="G233">
        <f t="shared" si="28"/>
        <v>37.9089387275519</v>
      </c>
      <c r="H233">
        <v>0</v>
      </c>
      <c r="J233">
        <f t="shared" si="29"/>
        <v>15.5980673735024</v>
      </c>
      <c r="Q233">
        <f t="shared" si="30"/>
        <v>0</v>
      </c>
      <c r="R233">
        <f t="shared" si="31"/>
        <v>0</v>
      </c>
      <c r="S233">
        <f t="shared" si="32"/>
        <v>0</v>
      </c>
      <c r="T233">
        <f t="shared" si="33"/>
        <v>0</v>
      </c>
      <c r="U233">
        <f t="shared" si="34"/>
        <v>15.5980673735024</v>
      </c>
      <c r="V233">
        <f t="shared" si="35"/>
        <v>37.9089387275519</v>
      </c>
    </row>
    <row r="234" spans="1:22">
      <c r="A234">
        <f>'v mode buck small signal'!X234</f>
        <v>6.2</v>
      </c>
      <c r="B234">
        <f>'v mode buck small signal'!AI234</f>
        <v>15.0301089913849</v>
      </c>
      <c r="C234">
        <f>'v mode buck small signal'!AJ234</f>
        <v>-174.867612280869</v>
      </c>
      <c r="D234">
        <f>AMP!$AA234</f>
        <v>0.288427784390077</v>
      </c>
      <c r="E234">
        <f>AMP!$AB234</f>
        <v>213.279587069319</v>
      </c>
      <c r="F234">
        <f t="shared" si="27"/>
        <v>15.318536775775</v>
      </c>
      <c r="G234">
        <f t="shared" si="28"/>
        <v>38.4119747884504</v>
      </c>
      <c r="H234">
        <v>0</v>
      </c>
      <c r="J234">
        <f t="shared" si="29"/>
        <v>15.318536775775</v>
      </c>
      <c r="Q234">
        <f t="shared" si="30"/>
        <v>0</v>
      </c>
      <c r="R234">
        <f t="shared" si="31"/>
        <v>0</v>
      </c>
      <c r="S234">
        <f t="shared" si="32"/>
        <v>0</v>
      </c>
      <c r="T234">
        <f t="shared" si="33"/>
        <v>0</v>
      </c>
      <c r="U234">
        <f t="shared" si="34"/>
        <v>15.318536775775</v>
      </c>
      <c r="V234">
        <f t="shared" si="35"/>
        <v>38.4119747884504</v>
      </c>
    </row>
    <row r="235" spans="1:22">
      <c r="A235">
        <f>'v mode buck small signal'!X235</f>
        <v>6.3</v>
      </c>
      <c r="B235">
        <f>'v mode buck small signal'!AI235</f>
        <v>14.6767865869142</v>
      </c>
      <c r="C235">
        <f>'v mode buck small signal'!AJ235</f>
        <v>-174.92122388583</v>
      </c>
      <c r="D235">
        <f>AMP!$AA235</f>
        <v>0.371146014234498</v>
      </c>
      <c r="E235">
        <f>AMP!$AB235</f>
        <v>213.824911529919</v>
      </c>
      <c r="F235">
        <f t="shared" si="27"/>
        <v>15.0479326011487</v>
      </c>
      <c r="G235">
        <f t="shared" si="28"/>
        <v>38.9036876440894</v>
      </c>
      <c r="H235">
        <v>0</v>
      </c>
      <c r="J235">
        <f t="shared" si="29"/>
        <v>15.0479326011487</v>
      </c>
      <c r="Q235">
        <f t="shared" si="30"/>
        <v>0</v>
      </c>
      <c r="R235">
        <f t="shared" si="31"/>
        <v>0</v>
      </c>
      <c r="S235">
        <f t="shared" si="32"/>
        <v>0</v>
      </c>
      <c r="T235">
        <f t="shared" si="33"/>
        <v>0</v>
      </c>
      <c r="U235">
        <f t="shared" si="34"/>
        <v>15.0479326011487</v>
      </c>
      <c r="V235">
        <f t="shared" si="35"/>
        <v>38.9036876440894</v>
      </c>
    </row>
    <row r="236" spans="1:22">
      <c r="A236">
        <f>'v mode buck small signal'!X236</f>
        <v>6.4</v>
      </c>
      <c r="B236">
        <f>'v mode buck small signal'!AI236</f>
        <v>14.3320005584566</v>
      </c>
      <c r="C236">
        <f>'v mode buck small signal'!AJ236</f>
        <v>-174.970506975924</v>
      </c>
      <c r="D236">
        <f>AMP!$AA236</f>
        <v>0.453737334276737</v>
      </c>
      <c r="E236">
        <f>AMP!$AB236</f>
        <v>214.354724514981</v>
      </c>
      <c r="F236">
        <f t="shared" si="27"/>
        <v>14.7857378927333</v>
      </c>
      <c r="G236">
        <f t="shared" si="28"/>
        <v>39.3842175390564</v>
      </c>
      <c r="H236">
        <v>0</v>
      </c>
      <c r="J236">
        <f t="shared" si="29"/>
        <v>14.7857378927333</v>
      </c>
      <c r="Q236">
        <f t="shared" si="30"/>
        <v>0</v>
      </c>
      <c r="R236">
        <f t="shared" si="31"/>
        <v>0</v>
      </c>
      <c r="S236">
        <f t="shared" si="32"/>
        <v>0</v>
      </c>
      <c r="T236">
        <f t="shared" si="33"/>
        <v>0</v>
      </c>
      <c r="U236">
        <f t="shared" si="34"/>
        <v>14.7857378927333</v>
      </c>
      <c r="V236">
        <f t="shared" si="35"/>
        <v>39.3842175390564</v>
      </c>
    </row>
    <row r="237" spans="1:22">
      <c r="A237">
        <f>'v mode buck small signal'!X237</f>
        <v>6.5</v>
      </c>
      <c r="B237">
        <f>'v mode buck small signal'!AI237</f>
        <v>13.9953078751029</v>
      </c>
      <c r="C237">
        <f>'v mode buck small signal'!AJ237</f>
        <v>-175.015812698861</v>
      </c>
      <c r="D237">
        <f>AMP!$AA237</f>
        <v>0.53617005647399</v>
      </c>
      <c r="E237">
        <f>AMP!$AB237</f>
        <v>214.869538418431</v>
      </c>
      <c r="F237">
        <f t="shared" si="27"/>
        <v>14.5314779315769</v>
      </c>
      <c r="G237">
        <f t="shared" si="28"/>
        <v>39.8537257195702</v>
      </c>
      <c r="H237">
        <v>0</v>
      </c>
      <c r="J237">
        <f t="shared" si="29"/>
        <v>14.5314779315769</v>
      </c>
      <c r="Q237">
        <f t="shared" si="30"/>
        <v>0</v>
      </c>
      <c r="R237">
        <f t="shared" si="31"/>
        <v>0</v>
      </c>
      <c r="S237">
        <f t="shared" si="32"/>
        <v>0</v>
      </c>
      <c r="T237">
        <f t="shared" si="33"/>
        <v>0</v>
      </c>
      <c r="U237">
        <f t="shared" si="34"/>
        <v>14.5314779315769</v>
      </c>
      <c r="V237">
        <f t="shared" si="35"/>
        <v>39.8537257195702</v>
      </c>
    </row>
    <row r="238" spans="1:22">
      <c r="A238">
        <f>'v mode buck small signal'!X238</f>
        <v>6.6</v>
      </c>
      <c r="B238">
        <f>'v mode buck small signal'!AI238</f>
        <v>13.6663006513839</v>
      </c>
      <c r="C238">
        <f>'v mode buck small signal'!AJ238</f>
        <v>-175.057454747465</v>
      </c>
      <c r="D238">
        <f>AMP!$AA238</f>
        <v>0.618415126418351</v>
      </c>
      <c r="E238">
        <f>AMP!$AB238</f>
        <v>215.369844489597</v>
      </c>
      <c r="F238">
        <f t="shared" si="27"/>
        <v>14.2847157778023</v>
      </c>
      <c r="G238">
        <f t="shared" si="28"/>
        <v>40.3123897421314</v>
      </c>
      <c r="H238">
        <v>0</v>
      </c>
      <c r="J238">
        <f t="shared" si="29"/>
        <v>14.2847157778023</v>
      </c>
      <c r="Q238">
        <f t="shared" si="30"/>
        <v>0</v>
      </c>
      <c r="R238">
        <f t="shared" si="31"/>
        <v>0</v>
      </c>
      <c r="S238">
        <f t="shared" si="32"/>
        <v>0</v>
      </c>
      <c r="T238">
        <f t="shared" si="33"/>
        <v>0</v>
      </c>
      <c r="U238">
        <f t="shared" si="34"/>
        <v>14.2847157778023</v>
      </c>
      <c r="V238">
        <f t="shared" si="35"/>
        <v>40.3123897421314</v>
      </c>
    </row>
    <row r="239" spans="1:22">
      <c r="A239">
        <f>'v mode buck small signal'!X239</f>
        <v>6.7</v>
      </c>
      <c r="B239">
        <f>'v mode buck small signal'!AI239</f>
        <v>13.3446024653234</v>
      </c>
      <c r="C239">
        <f>'v mode buck small signal'!AJ239</f>
        <v>-175.09571425759</v>
      </c>
      <c r="D239">
        <f>AMP!$AA239</f>
        <v>0.700445923015452</v>
      </c>
      <c r="E239">
        <f>AMP!$AB239</f>
        <v>215.856113885524</v>
      </c>
      <c r="F239">
        <f t="shared" si="27"/>
        <v>14.0450483883389</v>
      </c>
      <c r="G239">
        <f t="shared" si="28"/>
        <v>40.7603996279343</v>
      </c>
      <c r="H239">
        <v>0</v>
      </c>
      <c r="J239">
        <f t="shared" si="29"/>
        <v>14.0450483883389</v>
      </c>
      <c r="Q239">
        <f t="shared" si="30"/>
        <v>0</v>
      </c>
      <c r="R239">
        <f t="shared" si="31"/>
        <v>0</v>
      </c>
      <c r="S239">
        <f t="shared" si="32"/>
        <v>0</v>
      </c>
      <c r="T239">
        <f t="shared" si="33"/>
        <v>0</v>
      </c>
      <c r="U239">
        <f t="shared" si="34"/>
        <v>14.0450483883389</v>
      </c>
      <c r="V239">
        <f t="shared" si="35"/>
        <v>40.7603996279343</v>
      </c>
    </row>
    <row r="240" spans="1:22">
      <c r="A240">
        <f>'v mode buck small signal'!X240</f>
        <v>6.8</v>
      </c>
      <c r="B240">
        <f>'v mode buck small signal'!AI240</f>
        <v>13.0298651490022</v>
      </c>
      <c r="C240">
        <f>'v mode buck small signal'!AJ240</f>
        <v>-175.130843955388</v>
      </c>
      <c r="D240">
        <f>AMP!$AA240</f>
        <v>0.782238074444485</v>
      </c>
      <c r="E240">
        <f>AMP!$AB240</f>
        <v>216.328798660047</v>
      </c>
      <c r="F240">
        <f t="shared" si="27"/>
        <v>13.8121032234467</v>
      </c>
      <c r="G240">
        <f t="shared" si="28"/>
        <v>41.1979547046589</v>
      </c>
      <c r="H240">
        <v>0</v>
      </c>
      <c r="J240">
        <f t="shared" si="29"/>
        <v>13.8121032234467</v>
      </c>
      <c r="Q240">
        <f t="shared" si="30"/>
        <v>0</v>
      </c>
      <c r="R240">
        <f t="shared" si="31"/>
        <v>0</v>
      </c>
      <c r="S240">
        <f t="shared" si="32"/>
        <v>0</v>
      </c>
      <c r="T240">
        <f t="shared" si="33"/>
        <v>0</v>
      </c>
      <c r="U240">
        <f t="shared" si="34"/>
        <v>13.8121032234467</v>
      </c>
      <c r="V240">
        <f t="shared" si="35"/>
        <v>41.1979547046589</v>
      </c>
    </row>
    <row r="241" spans="1:22">
      <c r="A241">
        <f>'v mode buck small signal'!X241</f>
        <v>6.9</v>
      </c>
      <c r="B241">
        <f>'v mode buck small signal'!AI241</f>
        <v>12.7217659805878</v>
      </c>
      <c r="C241">
        <f>'v mode buck small signal'!AJ241</f>
        <v>-175.163071684895</v>
      </c>
      <c r="D241">
        <f>AMP!$AA241</f>
        <v>0.863769288923019</v>
      </c>
      <c r="E241">
        <f>AMP!$AB241</f>
        <v>216.788332694278</v>
      </c>
      <c r="F241">
        <f t="shared" si="27"/>
        <v>13.5855352695108</v>
      </c>
      <c r="G241">
        <f t="shared" si="28"/>
        <v>41.6252610093825</v>
      </c>
      <c r="H241">
        <v>0</v>
      </c>
      <c r="J241">
        <f t="shared" si="29"/>
        <v>13.5855352695108</v>
      </c>
      <c r="Q241">
        <f t="shared" si="30"/>
        <v>0</v>
      </c>
      <c r="R241">
        <f t="shared" si="31"/>
        <v>0</v>
      </c>
      <c r="S241">
        <f t="shared" si="32"/>
        <v>0</v>
      </c>
      <c r="T241">
        <f t="shared" si="33"/>
        <v>0</v>
      </c>
      <c r="U241">
        <f t="shared" si="34"/>
        <v>13.5855352695108</v>
      </c>
      <c r="V241">
        <f t="shared" si="35"/>
        <v>41.6252610093825</v>
      </c>
    </row>
    <row r="242" spans="1:22">
      <c r="A242">
        <f>'v mode buck small signal'!X242</f>
        <v>7</v>
      </c>
      <c r="B242">
        <f>'v mode buck small signal'!AI242</f>
        <v>12.4200052189405</v>
      </c>
      <c r="C242">
        <f>'v mode buck small signal'!AJ242</f>
        <v>-175.192603421399</v>
      </c>
      <c r="D242">
        <f>AMP!$AA242</f>
        <v>0.945019198952796</v>
      </c>
      <c r="E242">
        <f>AMP!$AB242</f>
        <v>217.235132572793</v>
      </c>
      <c r="F242">
        <f t="shared" si="27"/>
        <v>13.3650244178933</v>
      </c>
      <c r="G242">
        <f t="shared" si="28"/>
        <v>42.0425291513946</v>
      </c>
      <c r="H242">
        <v>0</v>
      </c>
      <c r="J242">
        <f t="shared" si="29"/>
        <v>13.3650244178933</v>
      </c>
      <c r="Q242">
        <f t="shared" si="30"/>
        <v>0</v>
      </c>
      <c r="R242">
        <f t="shared" si="31"/>
        <v>0</v>
      </c>
      <c r="S242">
        <f t="shared" si="32"/>
        <v>0</v>
      </c>
      <c r="T242">
        <f t="shared" si="33"/>
        <v>0</v>
      </c>
      <c r="U242">
        <f t="shared" si="34"/>
        <v>13.3650244178933</v>
      </c>
      <c r="V242">
        <f t="shared" si="35"/>
        <v>42.0425291513946</v>
      </c>
    </row>
    <row r="243" spans="1:22">
      <c r="A243">
        <f>'v mode buck small signal'!X243</f>
        <v>7.1</v>
      </c>
      <c r="B243">
        <f>'v mode buck small signal'!AI243</f>
        <v>12.124303931742</v>
      </c>
      <c r="C243">
        <f>'v mode buck small signal'!AJ243</f>
        <v>-175.219625856041</v>
      </c>
      <c r="D243">
        <f>AMP!$AA243</f>
        <v>1.02596921785683</v>
      </c>
      <c r="E243">
        <f>AMP!$AB243</f>
        <v>217.669598409387</v>
      </c>
      <c r="F243">
        <f t="shared" si="27"/>
        <v>13.1502731495988</v>
      </c>
      <c r="G243">
        <f t="shared" si="28"/>
        <v>42.4499725533461</v>
      </c>
      <c r="H243">
        <v>0</v>
      </c>
      <c r="J243">
        <f t="shared" si="29"/>
        <v>13.1502731495988</v>
      </c>
      <c r="Q243">
        <f t="shared" si="30"/>
        <v>0</v>
      </c>
      <c r="R243">
        <f t="shared" si="31"/>
        <v>0</v>
      </c>
      <c r="S243">
        <f t="shared" si="32"/>
        <v>0</v>
      </c>
      <c r="T243">
        <f t="shared" si="33"/>
        <v>0</v>
      </c>
      <c r="U243">
        <f t="shared" si="34"/>
        <v>13.1502731495988</v>
      </c>
      <c r="V243">
        <f t="shared" si="35"/>
        <v>42.4499725533461</v>
      </c>
    </row>
    <row r="244" spans="1:22">
      <c r="A244">
        <f>'v mode buck small signal'!X244</f>
        <v>7.2</v>
      </c>
      <c r="B244">
        <f>'v mode buck small signal'!AI244</f>
        <v>11.8344020760978</v>
      </c>
      <c r="C244">
        <f>'v mode buck small signal'!AJ244</f>
        <v>-175.244308621246</v>
      </c>
      <c r="D244">
        <f>AMP!$AA244</f>
        <v>1.10660240753742</v>
      </c>
      <c r="E244">
        <f>AMP!$AB244</f>
        <v>218.092114625924</v>
      </c>
      <c r="F244">
        <f t="shared" si="27"/>
        <v>12.9410044836352</v>
      </c>
      <c r="G244">
        <f t="shared" si="28"/>
        <v>42.8478060046781</v>
      </c>
      <c r="H244">
        <v>0</v>
      </c>
      <c r="J244">
        <f t="shared" si="29"/>
        <v>12.9410044836352</v>
      </c>
      <c r="Q244">
        <f t="shared" si="30"/>
        <v>0</v>
      </c>
      <c r="R244">
        <f t="shared" si="31"/>
        <v>0</v>
      </c>
      <c r="S244">
        <f t="shared" si="32"/>
        <v>0</v>
      </c>
      <c r="T244">
        <f t="shared" si="33"/>
        <v>0</v>
      </c>
      <c r="U244">
        <f t="shared" si="34"/>
        <v>12.9410044836352</v>
      </c>
      <c r="V244">
        <f t="shared" si="35"/>
        <v>42.8478060046781</v>
      </c>
    </row>
    <row r="245" spans="1:22">
      <c r="A245">
        <f>'v mode buck small signal'!X245</f>
        <v>7.3</v>
      </c>
      <c r="B245">
        <f>'v mode buck small signal'!AI245</f>
        <v>11.5500567971134</v>
      </c>
      <c r="C245">
        <f>'v mode buck small signal'!AJ245</f>
        <v>-175.266806213942</v>
      </c>
      <c r="D245">
        <f>AMP!$AA245</f>
        <v>1.18690335648941</v>
      </c>
      <c r="E245">
        <f>AMP!$AB245</f>
        <v>218.503050687525</v>
      </c>
      <c r="F245">
        <f t="shared" si="27"/>
        <v>12.7369601536028</v>
      </c>
      <c r="G245">
        <f t="shared" si="28"/>
        <v>43.236244473583</v>
      </c>
      <c r="H245">
        <v>0</v>
      </c>
      <c r="J245">
        <f t="shared" si="29"/>
        <v>12.7369601536028</v>
      </c>
      <c r="Q245">
        <f t="shared" si="30"/>
        <v>0</v>
      </c>
      <c r="R245">
        <f t="shared" si="31"/>
        <v>0</v>
      </c>
      <c r="S245">
        <f t="shared" si="32"/>
        <v>0</v>
      </c>
      <c r="T245">
        <f t="shared" si="33"/>
        <v>0</v>
      </c>
      <c r="U245">
        <f t="shared" si="34"/>
        <v>12.7369601536028</v>
      </c>
      <c r="V245">
        <f t="shared" si="35"/>
        <v>43.236244473583</v>
      </c>
    </row>
    <row r="246" spans="1:22">
      <c r="A246">
        <f>'v mode buck small signal'!X246</f>
        <v>7.4</v>
      </c>
      <c r="B246">
        <f>'v mode buck small signal'!AI246</f>
        <v>11.2710409153198</v>
      </c>
      <c r="C246">
        <f>'v mode buck small signal'!AJ246</f>
        <v>-175.287259663462</v>
      </c>
      <c r="D246">
        <f>AMP!$AA246</f>
        <v>1.266858067197</v>
      </c>
      <c r="E246">
        <f>AMP!$AB246</f>
        <v>218.902761797046</v>
      </c>
      <c r="F246">
        <f t="shared" si="27"/>
        <v>12.5378989825168</v>
      </c>
      <c r="G246">
        <f t="shared" si="28"/>
        <v>43.6155021335841</v>
      </c>
      <c r="H246">
        <v>0</v>
      </c>
      <c r="J246">
        <f t="shared" si="29"/>
        <v>12.5378989825168</v>
      </c>
      <c r="Q246">
        <f t="shared" si="30"/>
        <v>0</v>
      </c>
      <c r="R246">
        <f t="shared" si="31"/>
        <v>0</v>
      </c>
      <c r="S246">
        <f t="shared" si="32"/>
        <v>0</v>
      </c>
      <c r="T246">
        <f t="shared" si="33"/>
        <v>0</v>
      </c>
      <c r="U246">
        <f t="shared" si="34"/>
        <v>12.5378989825168</v>
      </c>
      <c r="V246">
        <f t="shared" si="35"/>
        <v>43.6155021335841</v>
      </c>
    </row>
    <row r="247" spans="1:22">
      <c r="A247">
        <f>'v mode buck small signal'!X247</f>
        <v>7.5</v>
      </c>
      <c r="B247">
        <f>'v mode buck small signal'!AI247</f>
        <v>10.9971415782719</v>
      </c>
      <c r="C247">
        <f>'v mode buck small signal'!AJ247</f>
        <v>-175.305797982841</v>
      </c>
      <c r="D247">
        <f>AMP!$AA247</f>
        <v>1.34645385212502</v>
      </c>
      <c r="E247">
        <f>AMP!$AB247</f>
        <v>219.291589551541</v>
      </c>
      <c r="F247">
        <f t="shared" si="27"/>
        <v>12.3435954303969</v>
      </c>
      <c r="G247">
        <f t="shared" si="28"/>
        <v>43.9857915687</v>
      </c>
      <c r="H247">
        <v>0</v>
      </c>
      <c r="J247">
        <f t="shared" si="29"/>
        <v>12.3435954303969</v>
      </c>
      <c r="Q247">
        <f t="shared" si="30"/>
        <v>0</v>
      </c>
      <c r="R247">
        <f t="shared" si="31"/>
        <v>0</v>
      </c>
      <c r="S247">
        <f t="shared" si="32"/>
        <v>0</v>
      </c>
      <c r="T247">
        <f t="shared" si="33"/>
        <v>0</v>
      </c>
      <c r="U247">
        <f t="shared" si="34"/>
        <v>12.3435954303969</v>
      </c>
      <c r="V247">
        <f t="shared" si="35"/>
        <v>43.9857915687</v>
      </c>
    </row>
    <row r="248" spans="1:22">
      <c r="A248">
        <f>'v mode buck small signal'!X248</f>
        <v>7.6</v>
      </c>
      <c r="B248">
        <f>'v mode buck small signal'!AI248</f>
        <v>10.7281590553248</v>
      </c>
      <c r="C248">
        <f>'v mode buck small signal'!AJ248</f>
        <v>-175.322539435707</v>
      </c>
      <c r="D248">
        <f>AMP!$AA248</f>
        <v>1.42567923759056</v>
      </c>
      <c r="E248">
        <f>AMP!$AB248</f>
        <v>219.669862563228</v>
      </c>
      <c r="F248">
        <f t="shared" si="27"/>
        <v>12.1538382929153</v>
      </c>
      <c r="G248">
        <f t="shared" si="28"/>
        <v>44.3473231275212</v>
      </c>
      <c r="H248">
        <v>0</v>
      </c>
      <c r="J248">
        <f t="shared" si="29"/>
        <v>12.1538382929153</v>
      </c>
      <c r="Q248">
        <f t="shared" si="30"/>
        <v>0</v>
      </c>
      <c r="R248">
        <f t="shared" si="31"/>
        <v>0</v>
      </c>
      <c r="S248">
        <f t="shared" si="32"/>
        <v>0</v>
      </c>
      <c r="T248">
        <f t="shared" si="33"/>
        <v>0</v>
      </c>
      <c r="U248">
        <f t="shared" si="34"/>
        <v>12.1538382929153</v>
      </c>
      <c r="V248">
        <f t="shared" si="35"/>
        <v>44.3473231275212</v>
      </c>
    </row>
    <row r="249" spans="1:22">
      <c r="A249">
        <f>'v mode buck small signal'!X249</f>
        <v>7.7</v>
      </c>
      <c r="B249">
        <f>'v mode buck small signal'!AI249</f>
        <v>10.4639056576635</v>
      </c>
      <c r="C249">
        <f>'v mode buck small signal'!AJ249</f>
        <v>-175.337592645539</v>
      </c>
      <c r="D249">
        <f>AMP!$AA249</f>
        <v>1.50452387486614</v>
      </c>
      <c r="E249">
        <f>AMP!$AB249</f>
        <v>220.037897047209</v>
      </c>
      <c r="F249">
        <f t="shared" si="27"/>
        <v>11.9684295325297</v>
      </c>
      <c r="G249">
        <f t="shared" si="28"/>
        <v>44.7003044016698</v>
      </c>
      <c r="H249">
        <v>0</v>
      </c>
      <c r="J249">
        <f t="shared" si="29"/>
        <v>11.9684295325297</v>
      </c>
      <c r="Q249">
        <f t="shared" si="30"/>
        <v>0</v>
      </c>
      <c r="R249">
        <f t="shared" si="31"/>
        <v>0</v>
      </c>
      <c r="S249">
        <f t="shared" si="32"/>
        <v>0</v>
      </c>
      <c r="T249">
        <f t="shared" si="33"/>
        <v>0</v>
      </c>
      <c r="U249">
        <f t="shared" si="34"/>
        <v>11.9684295325297</v>
      </c>
      <c r="V249">
        <f t="shared" si="35"/>
        <v>44.7003044016698</v>
      </c>
    </row>
    <row r="250" spans="1:22">
      <c r="A250">
        <f>'v mode buck small signal'!X250</f>
        <v>7.8</v>
      </c>
      <c r="B250">
        <f>'v mode buck small signal'!AI250</f>
        <v>10.2042047682301</v>
      </c>
      <c r="C250">
        <f>'v mode buck small signal'!AJ250</f>
        <v>-175.351057569783</v>
      </c>
      <c r="D250">
        <f>AMP!$AA250</f>
        <v>1.58297845792573</v>
      </c>
      <c r="E250">
        <f>AMP!$AB250</f>
        <v>220.395997378088</v>
      </c>
      <c r="F250">
        <f t="shared" si="27"/>
        <v>11.7871832261558</v>
      </c>
      <c r="G250">
        <f t="shared" si="28"/>
        <v>45.0449398083051</v>
      </c>
      <c r="H250">
        <v>0</v>
      </c>
      <c r="J250">
        <f t="shared" si="29"/>
        <v>11.7871832261558</v>
      </c>
      <c r="Q250">
        <f t="shared" si="30"/>
        <v>0</v>
      </c>
      <c r="R250">
        <f t="shared" si="31"/>
        <v>0</v>
      </c>
      <c r="S250">
        <f t="shared" si="32"/>
        <v>0</v>
      </c>
      <c r="T250">
        <f t="shared" si="33"/>
        <v>0</v>
      </c>
      <c r="U250">
        <f t="shared" si="34"/>
        <v>11.7871832261558</v>
      </c>
      <c r="V250">
        <f t="shared" si="35"/>
        <v>45.0449398083051</v>
      </c>
    </row>
    <row r="251" spans="1:22">
      <c r="A251">
        <f>'v mode buck small signal'!X251</f>
        <v>7.9</v>
      </c>
      <c r="B251">
        <f>'v mode buck small signal'!AI251</f>
        <v>9.94888996834278</v>
      </c>
      <c r="C251">
        <f>'v mode buck small signal'!AJ251</f>
        <v>-175.363026357657</v>
      </c>
      <c r="D251">
        <f>AMP!$AA251</f>
        <v>1.66103464729748</v>
      </c>
      <c r="E251">
        <f>AMP!$AB251</f>
        <v>220.744456617413</v>
      </c>
      <c r="F251">
        <f t="shared" si="27"/>
        <v>11.6099246156403</v>
      </c>
      <c r="G251">
        <f t="shared" si="28"/>
        <v>45.3814302597567</v>
      </c>
      <c r="H251">
        <v>0</v>
      </c>
      <c r="J251">
        <f t="shared" si="29"/>
        <v>11.6099246156403</v>
      </c>
      <c r="Q251">
        <f t="shared" si="30"/>
        <v>0</v>
      </c>
      <c r="R251">
        <f t="shared" si="31"/>
        <v>0</v>
      </c>
      <c r="S251">
        <f t="shared" si="32"/>
        <v>0</v>
      </c>
      <c r="T251">
        <f t="shared" si="33"/>
        <v>0</v>
      </c>
      <c r="U251">
        <f t="shared" si="34"/>
        <v>11.6099246156403</v>
      </c>
      <c r="V251">
        <f t="shared" si="35"/>
        <v>45.3814302597567</v>
      </c>
    </row>
    <row r="252" spans="1:22">
      <c r="A252">
        <f>'v mode buck small signal'!X252</f>
        <v>8</v>
      </c>
      <c r="B252">
        <f>'v mode buck small signal'!AI252</f>
        <v>9.69780424962574</v>
      </c>
      <c r="C252">
        <f>'v mode buck small signal'!AJ252</f>
        <v>-175.373584107576</v>
      </c>
      <c r="D252">
        <f>AMP!$AA252</f>
        <v>1.73868499953546</v>
      </c>
      <c r="E252">
        <f>AMP!$AB252</f>
        <v>221.083557013745</v>
      </c>
      <c r="F252">
        <f t="shared" si="27"/>
        <v>11.4364892491612</v>
      </c>
      <c r="G252">
        <f t="shared" si="28"/>
        <v>45.7099729061694</v>
      </c>
      <c r="H252">
        <v>0</v>
      </c>
      <c r="J252">
        <f t="shared" si="29"/>
        <v>11.4364892491612</v>
      </c>
      <c r="Q252">
        <f t="shared" si="30"/>
        <v>0</v>
      </c>
      <c r="R252">
        <f t="shared" si="31"/>
        <v>0</v>
      </c>
      <c r="S252">
        <f t="shared" si="32"/>
        <v>0</v>
      </c>
      <c r="T252">
        <f t="shared" si="33"/>
        <v>0</v>
      </c>
      <c r="U252">
        <f t="shared" si="34"/>
        <v>11.4364892491612</v>
      </c>
      <c r="V252">
        <f t="shared" si="35"/>
        <v>45.7099729061694</v>
      </c>
    </row>
    <row r="253" spans="1:22">
      <c r="A253">
        <f>'v mode buck small signal'!X253</f>
        <v>8.1</v>
      </c>
      <c r="B253">
        <f>'v mode buck small signal'!AI253</f>
        <v>9.45079930139617</v>
      </c>
      <c r="C253">
        <f>'v mode buck small signal'!AJ253</f>
        <v>-175.382809537662</v>
      </c>
      <c r="D253">
        <f>AMP!$AA253</f>
        <v>1.81592290186503</v>
      </c>
      <c r="E253">
        <f>AMP!$AB253</f>
        <v>221.413570477021</v>
      </c>
      <c r="F253">
        <f t="shared" si="27"/>
        <v>11.2667222032612</v>
      </c>
      <c r="G253">
        <f t="shared" si="28"/>
        <v>46.0307609393588</v>
      </c>
      <c r="H253">
        <v>0</v>
      </c>
      <c r="J253">
        <f t="shared" si="29"/>
        <v>11.2667222032612</v>
      </c>
      <c r="Q253">
        <f t="shared" si="30"/>
        <v>0</v>
      </c>
      <c r="R253">
        <f t="shared" si="31"/>
        <v>0</v>
      </c>
      <c r="S253">
        <f t="shared" si="32"/>
        <v>0</v>
      </c>
      <c r="T253">
        <f t="shared" si="33"/>
        <v>0</v>
      </c>
      <c r="U253">
        <f t="shared" si="34"/>
        <v>11.2667222032612</v>
      </c>
      <c r="V253">
        <f t="shared" si="35"/>
        <v>46.0307609393588</v>
      </c>
    </row>
    <row r="254" spans="1:22">
      <c r="A254">
        <f>'v mode buck small signal'!X254</f>
        <v>8.2</v>
      </c>
      <c r="B254">
        <f>'v mode buck small signal'!AI254</f>
        <v>9.2077348649652</v>
      </c>
      <c r="C254">
        <f>'v mode buck small signal'!AJ254</f>
        <v>-175.39077558078</v>
      </c>
      <c r="D254">
        <f>AMP!$AA254</f>
        <v>1.89274251159568</v>
      </c>
      <c r="E254">
        <f>AMP!$AB254</f>
        <v>221.734759028755</v>
      </c>
      <c r="F254">
        <f t="shared" si="27"/>
        <v>11.1004773765609</v>
      </c>
      <c r="G254">
        <f t="shared" si="28"/>
        <v>46.3439834479753</v>
      </c>
      <c r="H254">
        <v>0</v>
      </c>
      <c r="J254">
        <f t="shared" si="29"/>
        <v>11.1004773765609</v>
      </c>
      <c r="Q254">
        <f t="shared" si="30"/>
        <v>0</v>
      </c>
      <c r="R254">
        <f t="shared" si="31"/>
        <v>0</v>
      </c>
      <c r="S254">
        <f t="shared" si="32"/>
        <v>0</v>
      </c>
      <c r="T254">
        <f t="shared" si="33"/>
        <v>0</v>
      </c>
      <c r="U254">
        <f t="shared" si="34"/>
        <v>11.1004773765609</v>
      </c>
      <c r="V254">
        <f t="shared" si="35"/>
        <v>46.3439834479753</v>
      </c>
    </row>
    <row r="255" spans="1:22">
      <c r="A255">
        <f>'v mode buck small signal'!X255</f>
        <v>8.3</v>
      </c>
      <c r="B255">
        <f>'v mode buck small signal'!AI255</f>
        <v>8.96847814741598</v>
      </c>
      <c r="C255">
        <f>'v mode buck small signal'!AJ255</f>
        <v>-175.397549913854</v>
      </c>
      <c r="D255">
        <f>AMP!$AA255</f>
        <v>1.96913869993018</v>
      </c>
      <c r="E255">
        <f>AMP!$AB255</f>
        <v>222.047375229516</v>
      </c>
      <c r="F255">
        <f t="shared" si="27"/>
        <v>10.9376168473462</v>
      </c>
      <c r="G255">
        <f t="shared" si="28"/>
        <v>46.649825315662</v>
      </c>
      <c r="H255">
        <v>0</v>
      </c>
      <c r="J255">
        <f t="shared" si="29"/>
        <v>10.9376168473462</v>
      </c>
      <c r="Q255">
        <f t="shared" si="30"/>
        <v>0</v>
      </c>
      <c r="R255">
        <f t="shared" si="31"/>
        <v>0</v>
      </c>
      <c r="S255">
        <f t="shared" si="32"/>
        <v>0</v>
      </c>
      <c r="T255">
        <f t="shared" si="33"/>
        <v>0</v>
      </c>
      <c r="U255">
        <f t="shared" si="34"/>
        <v>10.9376168473462</v>
      </c>
      <c r="V255">
        <f t="shared" si="35"/>
        <v>46.649825315662</v>
      </c>
    </row>
    <row r="256" spans="1:22">
      <c r="A256">
        <f>'v mode buck small signal'!X256</f>
        <v>8.4</v>
      </c>
      <c r="B256">
        <f>'v mode buck small signal'!AI256</f>
        <v>8.73290328837217</v>
      </c>
      <c r="C256">
        <f>'v mode buck small signal'!AJ256</f>
        <v>-175.40319542979</v>
      </c>
      <c r="D256">
        <f>AMP!$AA256</f>
        <v>2.04510699982994</v>
      </c>
      <c r="E256">
        <f>AMP!$AB256</f>
        <v>222.351662584991</v>
      </c>
      <c r="F256">
        <f t="shared" si="27"/>
        <v>10.7780102882021</v>
      </c>
      <c r="G256">
        <f t="shared" si="28"/>
        <v>46.9484671552017</v>
      </c>
      <c r="H256">
        <v>0</v>
      </c>
      <c r="J256">
        <f t="shared" si="29"/>
        <v>10.7780102882021</v>
      </c>
      <c r="Q256">
        <f t="shared" si="30"/>
        <v>0</v>
      </c>
      <c r="R256">
        <f t="shared" si="31"/>
        <v>0</v>
      </c>
      <c r="S256">
        <f t="shared" si="32"/>
        <v>0</v>
      </c>
      <c r="T256">
        <f t="shared" si="33"/>
        <v>0</v>
      </c>
      <c r="U256">
        <f t="shared" si="34"/>
        <v>10.7780102882021</v>
      </c>
      <c r="V256">
        <f t="shared" si="35"/>
        <v>46.9484671552017</v>
      </c>
    </row>
    <row r="257" spans="1:22">
      <c r="A257">
        <f>'v mode buck small signal'!X257</f>
        <v>8.5</v>
      </c>
      <c r="B257">
        <f>'v mode buck small signal'!AI257</f>
        <v>8.50089087408124</v>
      </c>
      <c r="C257">
        <f>'v mode buck small signal'!AJ257</f>
        <v>-175.407770659168</v>
      </c>
      <c r="D257">
        <f>AMP!$AA257</f>
        <v>2.12064355762615</v>
      </c>
      <c r="E257">
        <f>AMP!$AB257</f>
        <v>222.647855931912</v>
      </c>
      <c r="F257">
        <f t="shared" si="27"/>
        <v>10.6215344317074</v>
      </c>
      <c r="G257">
        <f t="shared" si="28"/>
        <v>47.2400852727436</v>
      </c>
      <c r="H257">
        <v>0</v>
      </c>
      <c r="J257">
        <f t="shared" si="29"/>
        <v>10.6215344317074</v>
      </c>
      <c r="Q257">
        <f t="shared" si="30"/>
        <v>0</v>
      </c>
      <c r="R257">
        <f t="shared" si="31"/>
        <v>0</v>
      </c>
      <c r="S257">
        <f t="shared" si="32"/>
        <v>0</v>
      </c>
      <c r="T257">
        <f t="shared" si="33"/>
        <v>0</v>
      </c>
      <c r="U257">
        <f t="shared" si="34"/>
        <v>10.6215344317074</v>
      </c>
      <c r="V257">
        <f t="shared" si="35"/>
        <v>47.2400852727436</v>
      </c>
    </row>
    <row r="258" spans="1:22">
      <c r="A258">
        <f>'v mode buck small signal'!X258</f>
        <v>8.6</v>
      </c>
      <c r="B258">
        <f>'v mode buck small signal'!AI258</f>
        <v>8.27232749383633</v>
      </c>
      <c r="C258">
        <f>'v mode buck small signal'!AJ258</f>
        <v>-175.411330147839</v>
      </c>
      <c r="D258">
        <f>AMP!$AA258</f>
        <v>2.19574508809101</v>
      </c>
      <c r="E258">
        <f>AMP!$AB258</f>
        <v>222.936181804957</v>
      </c>
      <c r="F258">
        <f t="shared" si="27"/>
        <v>10.4680725819273</v>
      </c>
      <c r="G258">
        <f t="shared" si="28"/>
        <v>47.5248516571187</v>
      </c>
      <c r="H258">
        <v>0</v>
      </c>
      <c r="J258">
        <f t="shared" si="29"/>
        <v>10.4680725819273</v>
      </c>
      <c r="Q258">
        <f t="shared" si="30"/>
        <v>0</v>
      </c>
      <c r="R258">
        <f t="shared" si="31"/>
        <v>0</v>
      </c>
      <c r="S258">
        <f t="shared" si="32"/>
        <v>0</v>
      </c>
      <c r="T258">
        <f t="shared" si="33"/>
        <v>0</v>
      </c>
      <c r="U258">
        <f t="shared" si="34"/>
        <v>10.4680725819273</v>
      </c>
      <c r="V258">
        <f t="shared" si="35"/>
        <v>47.5248516571187</v>
      </c>
    </row>
    <row r="259" spans="1:22">
      <c r="A259">
        <f>'v mode buck small signal'!X259</f>
        <v>8.7</v>
      </c>
      <c r="B259">
        <f>'v mode buck small signal'!AI259</f>
        <v>8.04710533436116</v>
      </c>
      <c r="C259">
        <f>'v mode buck small signal'!AJ259</f>
        <v>-175.413924795724</v>
      </c>
      <c r="D259">
        <f>AMP!$AA259</f>
        <v>2.27040883270805</v>
      </c>
      <c r="E259">
        <f>AMP!$AB259</f>
        <v>223.216858785743</v>
      </c>
      <c r="F259">
        <f t="shared" ref="F259:F322" si="36">B259+D259</f>
        <v>10.3175141670692</v>
      </c>
      <c r="G259">
        <f t="shared" ref="G259:G322" si="37">C259+E259</f>
        <v>47.8029339900191</v>
      </c>
      <c r="H259">
        <v>0</v>
      </c>
      <c r="J259">
        <f t="shared" ref="J259:J322" si="38">ABS(F259)</f>
        <v>10.3175141670692</v>
      </c>
      <c r="Q259">
        <f t="shared" ref="Q259:Q322" si="39">B259*O$2</f>
        <v>0</v>
      </c>
      <c r="R259">
        <f t="shared" ref="R259:R322" si="40">C259*O$2</f>
        <v>0</v>
      </c>
      <c r="S259">
        <f t="shared" ref="S259:S322" si="41">D259*O$3</f>
        <v>0</v>
      </c>
      <c r="T259">
        <f t="shared" ref="T259:T322" si="42">E259*O$3</f>
        <v>0</v>
      </c>
      <c r="U259">
        <f t="shared" ref="U259:U322" si="43">F259*O$4</f>
        <v>10.3175141670692</v>
      </c>
      <c r="V259">
        <f t="shared" ref="V259:V322" si="44">G259*O$4</f>
        <v>47.8029339900191</v>
      </c>
    </row>
    <row r="260" spans="1:22">
      <c r="A260">
        <f>'v mode buck small signal'!X260</f>
        <v>8.8</v>
      </c>
      <c r="B260">
        <f>'v mode buck small signal'!AI260</f>
        <v>7.82512180830298</v>
      </c>
      <c r="C260">
        <f>'v mode buck small signal'!AJ260</f>
        <v>-175.415602161419</v>
      </c>
      <c r="D260">
        <f>AMP!$AA260</f>
        <v>2.3446325209011</v>
      </c>
      <c r="E260">
        <f>AMP!$AB260</f>
        <v>223.490097834881</v>
      </c>
      <c r="F260">
        <f t="shared" si="36"/>
        <v>10.1697543292041</v>
      </c>
      <c r="G260">
        <f t="shared" si="37"/>
        <v>48.0744956734617</v>
      </c>
      <c r="H260">
        <v>0</v>
      </c>
      <c r="J260">
        <f t="shared" si="38"/>
        <v>10.1697543292041</v>
      </c>
      <c r="Q260">
        <f t="shared" si="39"/>
        <v>0</v>
      </c>
      <c r="R260">
        <f t="shared" si="40"/>
        <v>0</v>
      </c>
      <c r="S260">
        <f t="shared" si="41"/>
        <v>0</v>
      </c>
      <c r="T260">
        <f t="shared" si="42"/>
        <v>0</v>
      </c>
      <c r="U260">
        <f t="shared" si="43"/>
        <v>10.1697543292041</v>
      </c>
      <c r="V260">
        <f t="shared" si="44"/>
        <v>48.0744956734617</v>
      </c>
    </row>
    <row r="261" spans="1:22">
      <c r="A261">
        <f>'v mode buck small signal'!X261</f>
        <v>8.9</v>
      </c>
      <c r="B261">
        <f>'v mode buck small signal'!AI261</f>
        <v>7.60627921342706</v>
      </c>
      <c r="C261">
        <f>'v mode buck small signal'!AJ261</f>
        <v>-175.416406736559</v>
      </c>
      <c r="D261">
        <f>AMP!$AA261</f>
        <v>2.41841433400153</v>
      </c>
      <c r="E261">
        <f>AMP!$AB261</f>
        <v>223.756102608063</v>
      </c>
      <c r="F261">
        <f t="shared" si="36"/>
        <v>10.0246935474286</v>
      </c>
      <c r="G261">
        <f t="shared" si="37"/>
        <v>48.3396958715043</v>
      </c>
      <c r="H261">
        <v>0</v>
      </c>
      <c r="J261">
        <f t="shared" si="38"/>
        <v>10.0246935474286</v>
      </c>
      <c r="Q261">
        <f t="shared" si="39"/>
        <v>0</v>
      </c>
      <c r="R261">
        <f t="shared" si="40"/>
        <v>0</v>
      </c>
      <c r="S261">
        <f t="shared" si="41"/>
        <v>0</v>
      </c>
      <c r="T261">
        <f t="shared" si="42"/>
        <v>0</v>
      </c>
      <c r="U261">
        <f t="shared" si="43"/>
        <v>10.0246935474286</v>
      </c>
      <c r="V261">
        <f t="shared" si="44"/>
        <v>48.3396958715043</v>
      </c>
    </row>
    <row r="262" spans="1:22">
      <c r="A262">
        <f>'v mode buck small signal'!X262</f>
        <v>9</v>
      </c>
      <c r="B262">
        <f>'v mode buck small signal'!AI262</f>
        <v>7.39048441950183</v>
      </c>
      <c r="C262">
        <f>'v mode buck small signal'!AJ262</f>
        <v>-175.416380193404</v>
      </c>
      <c r="D262">
        <f>AMP!$AA262</f>
        <v>2.49175287175079</v>
      </c>
      <c r="E262">
        <f>AMP!$AB262</f>
        <v>224.015069757038</v>
      </c>
      <c r="F262">
        <f t="shared" si="36"/>
        <v>9.88223729125263</v>
      </c>
      <c r="G262">
        <f t="shared" si="37"/>
        <v>48.5986895636339</v>
      </c>
      <c r="H262">
        <v>0</v>
      </c>
      <c r="J262">
        <f t="shared" si="38"/>
        <v>9.88223729125263</v>
      </c>
      <c r="Q262">
        <f t="shared" si="39"/>
        <v>0</v>
      </c>
      <c r="R262">
        <f t="shared" si="40"/>
        <v>0</v>
      </c>
      <c r="S262">
        <f t="shared" si="41"/>
        <v>0</v>
      </c>
      <c r="T262">
        <f t="shared" si="42"/>
        <v>0</v>
      </c>
      <c r="U262">
        <f t="shared" si="43"/>
        <v>9.88223729125263</v>
      </c>
      <c r="V262">
        <f t="shared" si="44"/>
        <v>48.5986895636339</v>
      </c>
    </row>
    <row r="263" spans="1:22">
      <c r="A263">
        <f>'v mode buck small signal'!X263</f>
        <v>9.1</v>
      </c>
      <c r="B263">
        <f>'v mode buck small signal'!AI263</f>
        <v>7.17764858019778</v>
      </c>
      <c r="C263">
        <f>'v mode buck small signal'!AJ263</f>
        <v>-175.415561608662</v>
      </c>
      <c r="D263">
        <f>AMP!$AA263</f>
        <v>2.56464712115166</v>
      </c>
      <c r="E263">
        <f>AMP!$AB263</f>
        <v>224.267189216308</v>
      </c>
      <c r="F263">
        <f t="shared" si="36"/>
        <v>9.74229570134945</v>
      </c>
      <c r="G263">
        <f t="shared" si="37"/>
        <v>48.8516276076461</v>
      </c>
      <c r="H263">
        <v>0</v>
      </c>
      <c r="J263">
        <f t="shared" si="38"/>
        <v>9.74229570134945</v>
      </c>
      <c r="Q263">
        <f t="shared" si="39"/>
        <v>0</v>
      </c>
      <c r="R263">
        <f t="shared" si="40"/>
        <v>0</v>
      </c>
      <c r="S263">
        <f t="shared" si="41"/>
        <v>0</v>
      </c>
      <c r="T263">
        <f t="shared" si="42"/>
        <v>0</v>
      </c>
      <c r="U263">
        <f t="shared" si="43"/>
        <v>9.74229570134945</v>
      </c>
      <c r="V263">
        <f t="shared" si="44"/>
        <v>48.8516276076461</v>
      </c>
    </row>
    <row r="264" spans="1:22">
      <c r="A264">
        <f>'v mode buck small signal'!X264</f>
        <v>9.2</v>
      </c>
      <c r="B264">
        <f>'v mode buck small signal'!AI264</f>
        <v>6.96768686762679</v>
      </c>
      <c r="C264">
        <f>'v mode buck small signal'!AJ264</f>
        <v>-175.413987666172</v>
      </c>
      <c r="D264">
        <f>AMP!$AA264</f>
        <v>2.63709642749634</v>
      </c>
      <c r="E264">
        <f>AMP!$AB264</f>
        <v>224.512644476324</v>
      </c>
      <c r="F264">
        <f t="shared" si="36"/>
        <v>9.60478329512314</v>
      </c>
      <c r="G264">
        <f t="shared" si="37"/>
        <v>49.0986568101527</v>
      </c>
      <c r="H264">
        <v>0</v>
      </c>
      <c r="J264">
        <f t="shared" si="38"/>
        <v>9.60478329512314</v>
      </c>
      <c r="Q264">
        <f t="shared" si="39"/>
        <v>0</v>
      </c>
      <c r="R264">
        <f t="shared" si="40"/>
        <v>0</v>
      </c>
      <c r="S264">
        <f t="shared" si="41"/>
        <v>0</v>
      </c>
      <c r="T264">
        <f t="shared" si="42"/>
        <v>0</v>
      </c>
      <c r="U264">
        <f t="shared" si="43"/>
        <v>9.60478329512314</v>
      </c>
      <c r="V264">
        <f t="shared" si="44"/>
        <v>49.0986568101527</v>
      </c>
    </row>
    <row r="265" spans="1:22">
      <c r="A265">
        <f>'v mode buck small signal'!X265</f>
        <v>9.3</v>
      </c>
      <c r="B265">
        <f>'v mode buck small signal'!AI265</f>
        <v>6.76051822740472</v>
      </c>
      <c r="C265">
        <f>'v mode buck small signal'!AJ265</f>
        <v>-175.411692840743</v>
      </c>
      <c r="D265">
        <f>AMP!$AA265</f>
        <v>2.70910046741287</v>
      </c>
      <c r="E265">
        <f>AMP!$AB265</f>
        <v>224.751612843888</v>
      </c>
      <c r="F265">
        <f t="shared" si="36"/>
        <v>9.46961869481759</v>
      </c>
      <c r="G265">
        <f t="shared" si="37"/>
        <v>49.339920003145</v>
      </c>
      <c r="H265">
        <v>0</v>
      </c>
      <c r="J265">
        <f t="shared" si="38"/>
        <v>9.46961869481759</v>
      </c>
      <c r="Q265">
        <f t="shared" si="39"/>
        <v>0</v>
      </c>
      <c r="R265">
        <f t="shared" si="40"/>
        <v>0</v>
      </c>
      <c r="S265">
        <f t="shared" si="41"/>
        <v>0</v>
      </c>
      <c r="T265">
        <f t="shared" si="42"/>
        <v>0</v>
      </c>
      <c r="U265">
        <f t="shared" si="43"/>
        <v>9.46961869481759</v>
      </c>
      <c r="V265">
        <f t="shared" si="44"/>
        <v>49.339920003145</v>
      </c>
    </row>
    <row r="266" spans="1:22">
      <c r="A266">
        <f>'v mode buck small signal'!X266</f>
        <v>9.4</v>
      </c>
      <c r="B266">
        <f>'v mode buck small signal'!AI266</f>
        <v>6.55606515234918</v>
      </c>
      <c r="C266">
        <f>'v mode buck small signal'!AJ266</f>
        <v>-175.408709565188</v>
      </c>
      <c r="D266">
        <f>AMP!$AA266</f>
        <v>2.78065922378404</v>
      </c>
      <c r="E266">
        <f>AMP!$AB266</f>
        <v>224.984265690456</v>
      </c>
      <c r="F266">
        <f t="shared" si="36"/>
        <v>9.33672437613322</v>
      </c>
      <c r="G266">
        <f t="shared" si="37"/>
        <v>49.5755561252683</v>
      </c>
      <c r="H266">
        <v>0</v>
      </c>
      <c r="J266">
        <f t="shared" si="38"/>
        <v>9.33672437613322</v>
      </c>
      <c r="Q266">
        <f t="shared" si="39"/>
        <v>0</v>
      </c>
      <c r="R266">
        <f t="shared" si="40"/>
        <v>0</v>
      </c>
      <c r="S266">
        <f t="shared" si="41"/>
        <v>0</v>
      </c>
      <c r="T266">
        <f t="shared" si="42"/>
        <v>0</v>
      </c>
      <c r="U266">
        <f t="shared" si="43"/>
        <v>9.33672437613322</v>
      </c>
      <c r="V266">
        <f t="shared" si="44"/>
        <v>49.5755561252683</v>
      </c>
    </row>
    <row r="267" spans="1:22">
      <c r="A267">
        <f>'v mode buck small signal'!X267</f>
        <v>9.5</v>
      </c>
      <c r="B267">
        <f>'v mode buck small signal'!AI267</f>
        <v>6.3542534731246</v>
      </c>
      <c r="C267">
        <f>'v mode buck small signal'!AJ267</f>
        <v>-175.405068382295</v>
      </c>
      <c r="D267">
        <f>AMP!$AA267</f>
        <v>2.8517729624038</v>
      </c>
      <c r="E267">
        <f>AMP!$AB267</f>
        <v>225.210768688971</v>
      </c>
      <c r="F267">
        <f t="shared" si="36"/>
        <v>9.2060264355284</v>
      </c>
      <c r="G267">
        <f t="shared" si="37"/>
        <v>49.8057003066758</v>
      </c>
      <c r="H267">
        <v>0</v>
      </c>
      <c r="J267">
        <f t="shared" si="38"/>
        <v>9.2060264355284</v>
      </c>
      <c r="Q267">
        <f t="shared" si="39"/>
        <v>0</v>
      </c>
      <c r="R267">
        <f t="shared" si="40"/>
        <v>0</v>
      </c>
      <c r="S267">
        <f t="shared" si="41"/>
        <v>0</v>
      </c>
      <c r="T267">
        <f t="shared" si="42"/>
        <v>0</v>
      </c>
      <c r="U267">
        <f t="shared" si="43"/>
        <v>9.2060264355284</v>
      </c>
      <c r="V267">
        <f t="shared" si="44"/>
        <v>49.8057003066758</v>
      </c>
    </row>
    <row r="268" spans="1:22">
      <c r="A268">
        <f>'v mode buck small signal'!X268</f>
        <v>9.6</v>
      </c>
      <c r="B268">
        <f>'v mode buck small signal'!AI268</f>
        <v>6.1550121643244</v>
      </c>
      <c r="C268">
        <f>'v mode buck small signal'!AJ268</f>
        <v>-175.400798083339</v>
      </c>
      <c r="D268">
        <f>AMP!$AA268</f>
        <v>2.92244221024732</v>
      </c>
      <c r="E268">
        <f>AMP!$AB268</f>
        <v>225.431282039832</v>
      </c>
      <c r="F268">
        <f t="shared" si="36"/>
        <v>9.07745437457172</v>
      </c>
      <c r="G268">
        <f t="shared" si="37"/>
        <v>50.0304839564931</v>
      </c>
      <c r="H268">
        <v>0</v>
      </c>
      <c r="J268">
        <f t="shared" si="38"/>
        <v>9.07745437457172</v>
      </c>
      <c r="Q268">
        <f t="shared" si="39"/>
        <v>0</v>
      </c>
      <c r="R268">
        <f t="shared" si="40"/>
        <v>0</v>
      </c>
      <c r="S268">
        <f t="shared" si="41"/>
        <v>0</v>
      </c>
      <c r="T268">
        <f t="shared" si="42"/>
        <v>0</v>
      </c>
      <c r="U268">
        <f t="shared" si="43"/>
        <v>9.07745437457172</v>
      </c>
      <c r="V268">
        <f t="shared" si="44"/>
        <v>50.0304839564931</v>
      </c>
    </row>
    <row r="269" spans="1:22">
      <c r="A269">
        <f>'v mode buck small signal'!X269</f>
        <v>9.7</v>
      </c>
      <c r="B269">
        <f>'v mode buck small signal'!AI269</f>
        <v>5.95827316463135</v>
      </c>
      <c r="C269">
        <f>'v mode buck small signal'!AJ269</f>
        <v>-175.395925834471</v>
      </c>
      <c r="D269">
        <f>AMP!$AA269</f>
        <v>2.99266773523856</v>
      </c>
      <c r="E269">
        <f>AMP!$AB269</f>
        <v>225.645960686553</v>
      </c>
      <c r="F269">
        <f t="shared" si="36"/>
        <v>8.95094089986992</v>
      </c>
      <c r="G269">
        <f t="shared" si="37"/>
        <v>50.2500348520818</v>
      </c>
      <c r="H269">
        <v>0</v>
      </c>
      <c r="J269">
        <f t="shared" si="38"/>
        <v>8.95094089986992</v>
      </c>
      <c r="Q269">
        <f t="shared" si="39"/>
        <v>0</v>
      </c>
      <c r="R269">
        <f t="shared" si="40"/>
        <v>0</v>
      </c>
      <c r="S269">
        <f t="shared" si="41"/>
        <v>0</v>
      </c>
      <c r="T269">
        <f t="shared" si="42"/>
        <v>0</v>
      </c>
      <c r="U269">
        <f t="shared" si="43"/>
        <v>8.95094089986992</v>
      </c>
      <c r="V269">
        <f t="shared" si="44"/>
        <v>50.2500348520818</v>
      </c>
    </row>
    <row r="270" spans="1:22">
      <c r="A270">
        <f>'v mode buck small signal'!X270</f>
        <v>9.8</v>
      </c>
      <c r="B270">
        <f>'v mode buck small signal'!AI270</f>
        <v>5.76397120984151</v>
      </c>
      <c r="C270">
        <f>'v mode buck small signal'!AJ270</f>
        <v>-175.39047729225</v>
      </c>
      <c r="D270">
        <f>AMP!$AA270</f>
        <v>3.06245052741129</v>
      </c>
      <c r="E270">
        <f>AMP!$AB270</f>
        <v>225.854954521658</v>
      </c>
      <c r="F270">
        <f t="shared" si="36"/>
        <v>8.8264217372528</v>
      </c>
      <c r="G270">
        <f t="shared" si="37"/>
        <v>50.4644772294084</v>
      </c>
      <c r="H270">
        <v>0</v>
      </c>
      <c r="J270">
        <f t="shared" si="38"/>
        <v>8.8264217372528</v>
      </c>
      <c r="Q270">
        <f t="shared" si="39"/>
        <v>0</v>
      </c>
      <c r="R270">
        <f t="shared" si="40"/>
        <v>0</v>
      </c>
      <c r="S270">
        <f t="shared" si="41"/>
        <v>0</v>
      </c>
      <c r="T270">
        <f t="shared" si="42"/>
        <v>0</v>
      </c>
      <c r="U270">
        <f t="shared" si="43"/>
        <v>8.8264217372528</v>
      </c>
      <c r="V270">
        <f t="shared" si="44"/>
        <v>50.4644772294084</v>
      </c>
    </row>
    <row r="271" spans="1:22">
      <c r="A271">
        <f>'v mode buck small signal'!X271</f>
        <v>9.9</v>
      </c>
      <c r="B271">
        <f>'v mode buck small signal'!AI271</f>
        <v>5.57204367765164</v>
      </c>
      <c r="C271">
        <f>'v mode buck small signal'!AJ271</f>
        <v>-175.384476709355</v>
      </c>
      <c r="D271">
        <f>AMP!$AA271</f>
        <v>3.13179178136287</v>
      </c>
      <c r="E271">
        <f>AMP!$AB271</f>
        <v>226.058408583295</v>
      </c>
      <c r="F271">
        <f t="shared" si="36"/>
        <v>8.70383545901451</v>
      </c>
      <c r="G271">
        <f t="shared" si="37"/>
        <v>50.6739318739407</v>
      </c>
      <c r="H271">
        <v>0</v>
      </c>
      <c r="J271">
        <f t="shared" si="38"/>
        <v>8.70383545901451</v>
      </c>
      <c r="Q271">
        <f t="shared" si="39"/>
        <v>0</v>
      </c>
      <c r="R271">
        <f t="shared" si="40"/>
        <v>0</v>
      </c>
      <c r="S271">
        <f t="shared" si="41"/>
        <v>0</v>
      </c>
      <c r="T271">
        <f t="shared" si="42"/>
        <v>0</v>
      </c>
      <c r="U271">
        <f t="shared" si="43"/>
        <v>8.70383545901451</v>
      </c>
      <c r="V271">
        <f t="shared" si="44"/>
        <v>50.6739318739407</v>
      </c>
    </row>
    <row r="272" spans="1:22">
      <c r="A272">
        <f>'v mode buck small signal'!X272</f>
        <v>10</v>
      </c>
      <c r="B272">
        <f>'v mode buck small signal'!AI272</f>
        <v>5.38243044322301</v>
      </c>
      <c r="C272">
        <f>'v mode buck small signal'!AJ272</f>
        <v>-175.377947031479</v>
      </c>
      <c r="D272">
        <f>AMP!$AA272</f>
        <v>3.20069287991205</v>
      </c>
      <c r="E272">
        <f>AMP!$AB272</f>
        <v>226.256463243058</v>
      </c>
      <c r="F272">
        <f t="shared" si="36"/>
        <v>8.58312332313506</v>
      </c>
      <c r="G272">
        <f t="shared" si="37"/>
        <v>50.8785162115794</v>
      </c>
      <c r="H272">
        <v>0</v>
      </c>
      <c r="J272">
        <f t="shared" si="38"/>
        <v>8.58312332313506</v>
      </c>
      <c r="Q272">
        <f t="shared" si="39"/>
        <v>0</v>
      </c>
      <c r="R272">
        <f t="shared" si="40"/>
        <v>0</v>
      </c>
      <c r="S272">
        <f t="shared" si="41"/>
        <v>0</v>
      </c>
      <c r="T272">
        <f t="shared" si="42"/>
        <v>0</v>
      </c>
      <c r="U272">
        <f t="shared" si="43"/>
        <v>8.58312332313506</v>
      </c>
      <c r="V272">
        <f t="shared" si="44"/>
        <v>50.8785162115794</v>
      </c>
    </row>
    <row r="273" spans="1:22">
      <c r="A273">
        <f>'v mode buck small signal'!X273</f>
        <v>11</v>
      </c>
      <c r="B273">
        <f>'v mode buck small signal'!AI273</f>
        <v>3.60189826226841</v>
      </c>
      <c r="C273">
        <f>'v mode buck small signal'!AJ273</f>
        <v>-175.287822000653</v>
      </c>
      <c r="D273">
        <f>AMP!$AA273</f>
        <v>3.86590653344467</v>
      </c>
      <c r="E273">
        <f>AMP!$AB273</f>
        <v>227.967924635502</v>
      </c>
      <c r="F273">
        <f t="shared" si="36"/>
        <v>7.46780479571308</v>
      </c>
      <c r="G273">
        <f t="shared" si="37"/>
        <v>52.6801026348497</v>
      </c>
      <c r="H273">
        <v>0</v>
      </c>
      <c r="J273">
        <f t="shared" si="38"/>
        <v>7.46780479571308</v>
      </c>
      <c r="Q273">
        <f t="shared" si="39"/>
        <v>0</v>
      </c>
      <c r="R273">
        <f t="shared" si="40"/>
        <v>0</v>
      </c>
      <c r="S273">
        <f t="shared" si="41"/>
        <v>0</v>
      </c>
      <c r="T273">
        <f t="shared" si="42"/>
        <v>0</v>
      </c>
      <c r="U273">
        <f t="shared" si="43"/>
        <v>7.46780479571308</v>
      </c>
      <c r="V273">
        <f t="shared" si="44"/>
        <v>52.6801026348497</v>
      </c>
    </row>
    <row r="274" spans="1:22">
      <c r="A274">
        <f>'v mode buck small signal'!X274</f>
        <v>12</v>
      </c>
      <c r="B274">
        <f>'v mode buck small signal'!AI274</f>
        <v>2.00098279001286</v>
      </c>
      <c r="C274">
        <f>'v mode buck small signal'!AJ274</f>
        <v>-175.163004111706</v>
      </c>
      <c r="D274">
        <f>AMP!$AA274</f>
        <v>4.48954997176058</v>
      </c>
      <c r="E274">
        <f>AMP!$AB274</f>
        <v>229.265213598385</v>
      </c>
      <c r="F274">
        <f t="shared" si="36"/>
        <v>6.49053276177343</v>
      </c>
      <c r="G274">
        <f t="shared" si="37"/>
        <v>54.1022094866786</v>
      </c>
      <c r="H274">
        <v>0</v>
      </c>
      <c r="J274">
        <f t="shared" si="38"/>
        <v>6.49053276177343</v>
      </c>
      <c r="Q274">
        <f t="shared" si="39"/>
        <v>0</v>
      </c>
      <c r="R274">
        <f t="shared" si="40"/>
        <v>0</v>
      </c>
      <c r="S274">
        <f t="shared" si="41"/>
        <v>0</v>
      </c>
      <c r="T274">
        <f t="shared" si="42"/>
        <v>0</v>
      </c>
      <c r="U274">
        <f t="shared" si="43"/>
        <v>6.49053276177343</v>
      </c>
      <c r="V274">
        <f t="shared" si="44"/>
        <v>54.1022094866786</v>
      </c>
    </row>
    <row r="275" spans="1:22">
      <c r="A275">
        <f>'v mode buck small signal'!X275</f>
        <v>13</v>
      </c>
      <c r="B275">
        <f>'v mode buck small signal'!AI275</f>
        <v>0.545938860871917</v>
      </c>
      <c r="C275">
        <f>'v mode buck small signal'!AJ275</f>
        <v>-175.014057257373</v>
      </c>
      <c r="D275">
        <f>AMP!$AA275</f>
        <v>5.07446847096256</v>
      </c>
      <c r="E275">
        <f>AMP!$AB275</f>
        <v>230.233717715041</v>
      </c>
      <c r="F275">
        <f t="shared" si="36"/>
        <v>5.62040733183448</v>
      </c>
      <c r="G275">
        <f t="shared" si="37"/>
        <v>55.219660457668</v>
      </c>
      <c r="H275">
        <v>0</v>
      </c>
      <c r="J275">
        <f t="shared" si="38"/>
        <v>5.62040733183448</v>
      </c>
      <c r="Q275">
        <f t="shared" si="39"/>
        <v>0</v>
      </c>
      <c r="R275">
        <f t="shared" si="40"/>
        <v>0</v>
      </c>
      <c r="S275">
        <f t="shared" si="41"/>
        <v>0</v>
      </c>
      <c r="T275">
        <f t="shared" si="42"/>
        <v>0</v>
      </c>
      <c r="U275">
        <f t="shared" si="43"/>
        <v>5.62040733183448</v>
      </c>
      <c r="V275">
        <f t="shared" si="44"/>
        <v>55.219660457668</v>
      </c>
    </row>
    <row r="276" spans="1:22">
      <c r="A276">
        <f>'v mode buck small signal'!X276</f>
        <v>14</v>
      </c>
      <c r="B276">
        <f>'v mode buck small signal'!AI276</f>
        <v>-0.787993127457579</v>
      </c>
      <c r="C276">
        <f>'v mode buck small signal'!AJ276</f>
        <v>-174.847947282858</v>
      </c>
      <c r="D276">
        <f>AMP!$AA276</f>
        <v>5.62367443271456</v>
      </c>
      <c r="E276">
        <f>AMP!$AB276</f>
        <v>230.937599772669</v>
      </c>
      <c r="F276">
        <f t="shared" si="36"/>
        <v>4.83568130525698</v>
      </c>
      <c r="G276">
        <f t="shared" si="37"/>
        <v>56.0896524898111</v>
      </c>
      <c r="H276">
        <v>0</v>
      </c>
      <c r="J276">
        <f t="shared" si="38"/>
        <v>4.83568130525698</v>
      </c>
      <c r="Q276">
        <f t="shared" si="39"/>
        <v>0</v>
      </c>
      <c r="R276">
        <f t="shared" si="40"/>
        <v>0</v>
      </c>
      <c r="S276">
        <f t="shared" si="41"/>
        <v>0</v>
      </c>
      <c r="T276">
        <f t="shared" si="42"/>
        <v>0</v>
      </c>
      <c r="U276">
        <f t="shared" si="43"/>
        <v>4.83568130525698</v>
      </c>
      <c r="V276">
        <f t="shared" si="44"/>
        <v>56.0896524898111</v>
      </c>
    </row>
    <row r="277" spans="1:22">
      <c r="A277">
        <f>'v mode buck small signal'!X277</f>
        <v>15</v>
      </c>
      <c r="B277">
        <f>'v mode buck small signal'!AI277</f>
        <v>-2.01957219624975</v>
      </c>
      <c r="C277">
        <f>'v mode buck small signal'!AJ277</f>
        <v>-174.669490427393</v>
      </c>
      <c r="D277">
        <f>AMP!$AA277</f>
        <v>6.1400976999018</v>
      </c>
      <c r="E277">
        <f>AMP!$AB277</f>
        <v>231.425890743552</v>
      </c>
      <c r="F277">
        <f t="shared" si="36"/>
        <v>4.12052550365205</v>
      </c>
      <c r="G277">
        <f t="shared" si="37"/>
        <v>56.756400316159</v>
      </c>
      <c r="H277">
        <v>0</v>
      </c>
      <c r="J277">
        <f t="shared" si="38"/>
        <v>4.12052550365205</v>
      </c>
      <c r="Q277">
        <f t="shared" si="39"/>
        <v>0</v>
      </c>
      <c r="R277">
        <f t="shared" si="40"/>
        <v>0</v>
      </c>
      <c r="S277">
        <f t="shared" si="41"/>
        <v>0</v>
      </c>
      <c r="T277">
        <f t="shared" si="42"/>
        <v>0</v>
      </c>
      <c r="U277">
        <f t="shared" si="43"/>
        <v>4.12052550365205</v>
      </c>
      <c r="V277">
        <f t="shared" si="44"/>
        <v>56.756400316159</v>
      </c>
    </row>
    <row r="278" spans="1:22">
      <c r="A278">
        <f>'v mode buck small signal'!X278</f>
        <v>16</v>
      </c>
      <c r="B278">
        <f>'v mode buck small signal'!AI278</f>
        <v>-3.16338423086361</v>
      </c>
      <c r="C278">
        <f>'v mode buck small signal'!AJ278</f>
        <v>-174.482148865975</v>
      </c>
      <c r="D278">
        <f>AMP!$AA278</f>
        <v>6.62647419753335</v>
      </c>
      <c r="E278">
        <f>AMP!$AB278</f>
        <v>231.736634677084</v>
      </c>
      <c r="F278">
        <f t="shared" si="36"/>
        <v>3.46308996666975</v>
      </c>
      <c r="G278">
        <f t="shared" si="37"/>
        <v>57.2544858111088</v>
      </c>
      <c r="H278">
        <v>0</v>
      </c>
      <c r="J278">
        <f t="shared" si="38"/>
        <v>3.46308996666975</v>
      </c>
      <c r="Q278">
        <f t="shared" si="39"/>
        <v>0</v>
      </c>
      <c r="R278">
        <f t="shared" si="40"/>
        <v>0</v>
      </c>
      <c r="S278">
        <f t="shared" si="41"/>
        <v>0</v>
      </c>
      <c r="T278">
        <f t="shared" si="42"/>
        <v>0</v>
      </c>
      <c r="U278">
        <f t="shared" si="43"/>
        <v>3.46308996666975</v>
      </c>
      <c r="V278">
        <f t="shared" si="44"/>
        <v>57.2544858111088</v>
      </c>
    </row>
    <row r="279" spans="1:22">
      <c r="A279">
        <f>'v mode buck small signal'!X279</f>
        <v>17</v>
      </c>
      <c r="B279">
        <f>'v mode buck small signal'!AI279</f>
        <v>-4.23101544950243</v>
      </c>
      <c r="C279">
        <f>'v mode buck small signal'!AJ279</f>
        <v>-174.288494018523</v>
      </c>
      <c r="D279">
        <f>AMP!$AA279</f>
        <v>7.08530495579885</v>
      </c>
      <c r="E279">
        <f>AMP!$AB279</f>
        <v>231.899763447043</v>
      </c>
      <c r="F279">
        <f t="shared" si="36"/>
        <v>2.85428950629642</v>
      </c>
      <c r="G279">
        <f t="shared" si="37"/>
        <v>57.6112694285194</v>
      </c>
      <c r="H279">
        <v>0</v>
      </c>
      <c r="J279">
        <f t="shared" si="38"/>
        <v>2.85428950629642</v>
      </c>
      <c r="Q279">
        <f t="shared" si="39"/>
        <v>0</v>
      </c>
      <c r="R279">
        <f t="shared" si="40"/>
        <v>0</v>
      </c>
      <c r="S279">
        <f t="shared" si="41"/>
        <v>0</v>
      </c>
      <c r="T279">
        <f t="shared" si="42"/>
        <v>0</v>
      </c>
      <c r="U279">
        <f t="shared" si="43"/>
        <v>2.85428950629642</v>
      </c>
      <c r="V279">
        <f t="shared" si="44"/>
        <v>57.6112694285194</v>
      </c>
    </row>
    <row r="280" spans="1:22">
      <c r="A280">
        <f>'v mode buck small signal'!X280</f>
        <v>18</v>
      </c>
      <c r="B280">
        <f>'v mode buck small signal'!AI280</f>
        <v>-5.23183601490484</v>
      </c>
      <c r="C280">
        <f>'v mode buck small signal'!AJ280</f>
        <v>-174.090489652485</v>
      </c>
      <c r="D280">
        <f>AMP!$AA280</f>
        <v>7.51885042240588</v>
      </c>
      <c r="E280">
        <f>AMP!$AB280</f>
        <v>231.939126502332</v>
      </c>
      <c r="F280">
        <f t="shared" si="36"/>
        <v>2.28701440750103</v>
      </c>
      <c r="G280">
        <f t="shared" si="37"/>
        <v>57.8486368498469</v>
      </c>
      <c r="H280">
        <v>0</v>
      </c>
      <c r="J280">
        <f t="shared" si="38"/>
        <v>2.28701440750103</v>
      </c>
      <c r="Q280">
        <f t="shared" si="39"/>
        <v>0</v>
      </c>
      <c r="R280">
        <f t="shared" si="40"/>
        <v>0</v>
      </c>
      <c r="S280">
        <f t="shared" si="41"/>
        <v>0</v>
      </c>
      <c r="T280">
        <f t="shared" si="42"/>
        <v>0</v>
      </c>
      <c r="U280">
        <f t="shared" si="43"/>
        <v>2.28701440750103</v>
      </c>
      <c r="V280">
        <f t="shared" si="44"/>
        <v>57.8486368498469</v>
      </c>
    </row>
    <row r="281" spans="1:22">
      <c r="A281">
        <f>'v mode buck small signal'!X281</f>
        <v>19</v>
      </c>
      <c r="B281">
        <f>'v mode buck small signal'!AI281</f>
        <v>-6.1735406986136</v>
      </c>
      <c r="C281">
        <f>'v mode buck small signal'!AJ281</f>
        <v>-173.889671950598</v>
      </c>
      <c r="D281">
        <f>AMP!$AA281</f>
        <v>7.92914173282602</v>
      </c>
      <c r="E281">
        <f>AMP!$AB281</f>
        <v>231.8739478547</v>
      </c>
      <c r="F281">
        <f t="shared" si="36"/>
        <v>1.75560103421242</v>
      </c>
      <c r="G281">
        <f t="shared" si="37"/>
        <v>57.984275904102</v>
      </c>
      <c r="H281">
        <v>0</v>
      </c>
      <c r="J281">
        <f t="shared" si="38"/>
        <v>1.75560103421242</v>
      </c>
      <c r="Q281">
        <f t="shared" si="39"/>
        <v>0</v>
      </c>
      <c r="R281">
        <f t="shared" si="40"/>
        <v>0</v>
      </c>
      <c r="S281">
        <f t="shared" si="41"/>
        <v>0</v>
      </c>
      <c r="T281">
        <f t="shared" si="42"/>
        <v>0</v>
      </c>
      <c r="U281">
        <f t="shared" si="43"/>
        <v>1.75560103421242</v>
      </c>
      <c r="V281">
        <f t="shared" si="44"/>
        <v>57.984275904102</v>
      </c>
    </row>
    <row r="282" spans="1:22">
      <c r="A282">
        <f>'v mode buck small signal'!X282</f>
        <v>20</v>
      </c>
      <c r="B282">
        <f>'v mode buck small signal'!AI282</f>
        <v>-7.06253239912988</v>
      </c>
      <c r="C282">
        <f>'v mode buck small signal'!AJ282</f>
        <v>-173.687268003191</v>
      </c>
      <c r="D282">
        <f>AMP!$AA282</f>
        <v>8.31799933650425</v>
      </c>
      <c r="E282">
        <f>AMP!$AB282</f>
        <v>231.71988802059</v>
      </c>
      <c r="F282">
        <f t="shared" si="36"/>
        <v>1.25546693737437</v>
      </c>
      <c r="G282">
        <f t="shared" si="37"/>
        <v>58.0326200173983</v>
      </c>
      <c r="H282">
        <v>0</v>
      </c>
      <c r="J282">
        <f t="shared" si="38"/>
        <v>1.25546693737437</v>
      </c>
      <c r="Q282">
        <f t="shared" si="39"/>
        <v>0</v>
      </c>
      <c r="R282">
        <f t="shared" si="40"/>
        <v>0</v>
      </c>
      <c r="S282">
        <f t="shared" si="41"/>
        <v>0</v>
      </c>
      <c r="T282">
        <f t="shared" si="42"/>
        <v>0</v>
      </c>
      <c r="U282">
        <f t="shared" si="43"/>
        <v>1.25546693737437</v>
      </c>
      <c r="V282">
        <f t="shared" si="44"/>
        <v>58.0326200173983</v>
      </c>
    </row>
    <row r="283" spans="1:22">
      <c r="A283">
        <f>'v mode buck small signal'!X283</f>
        <v>21</v>
      </c>
      <c r="B283">
        <f>'v mode buck small signal'!AI283</f>
        <v>-7.9042007339756</v>
      </c>
      <c r="C283">
        <f>'v mode buck small signal'!AJ283</f>
        <v>-173.48427609005</v>
      </c>
      <c r="D283">
        <f>AMP!$AA283</f>
        <v>8.68705399421457</v>
      </c>
      <c r="E283">
        <f>AMP!$AB283</f>
        <v>231.48982904422</v>
      </c>
      <c r="F283">
        <f t="shared" si="36"/>
        <v>0.782853260238974</v>
      </c>
      <c r="G283">
        <f t="shared" si="37"/>
        <v>58.00555295417</v>
      </c>
      <c r="H283">
        <v>0</v>
      </c>
      <c r="J283">
        <f t="shared" si="38"/>
        <v>0.782853260238974</v>
      </c>
      <c r="Q283">
        <f t="shared" si="39"/>
        <v>0</v>
      </c>
      <c r="R283">
        <f t="shared" si="40"/>
        <v>0</v>
      </c>
      <c r="S283">
        <f t="shared" si="41"/>
        <v>0</v>
      </c>
      <c r="T283">
        <f t="shared" si="42"/>
        <v>0</v>
      </c>
      <c r="U283">
        <f t="shared" si="43"/>
        <v>0.782853260238974</v>
      </c>
      <c r="V283">
        <f t="shared" si="44"/>
        <v>58.00555295417</v>
      </c>
    </row>
    <row r="284" spans="1:22">
      <c r="A284">
        <f>'v mode buck small signal'!X284</f>
        <v>22</v>
      </c>
      <c r="B284">
        <f>'v mode buck small signal'!AI284</f>
        <v>-8.7031286288128</v>
      </c>
      <c r="C284">
        <f>'v mode buck small signal'!AJ284</f>
        <v>-173.281521469642</v>
      </c>
      <c r="D284">
        <f>AMP!$AA284</f>
        <v>9.03776762838109</v>
      </c>
      <c r="E284">
        <f>AMP!$AB284</f>
        <v>231.194462457186</v>
      </c>
      <c r="F284">
        <f t="shared" si="36"/>
        <v>0.334638999568297</v>
      </c>
      <c r="G284">
        <f t="shared" si="37"/>
        <v>57.9129409875446</v>
      </c>
      <c r="H284">
        <v>0</v>
      </c>
      <c r="J284">
        <f t="shared" si="38"/>
        <v>0.334638999568297</v>
      </c>
      <c r="Q284">
        <f t="shared" si="39"/>
        <v>0</v>
      </c>
      <c r="R284">
        <f t="shared" si="40"/>
        <v>0</v>
      </c>
      <c r="S284">
        <f t="shared" si="41"/>
        <v>0</v>
      </c>
      <c r="T284">
        <f t="shared" si="42"/>
        <v>0</v>
      </c>
      <c r="U284">
        <f t="shared" si="43"/>
        <v>0.334638999568297</v>
      </c>
      <c r="V284">
        <f t="shared" si="44"/>
        <v>57.9129409875446</v>
      </c>
    </row>
    <row r="285" spans="1:22">
      <c r="A285">
        <f>'v mode buck small signal'!X285</f>
        <v>23</v>
      </c>
      <c r="B285">
        <f>'v mode buck small signal'!AI285</f>
        <v>-9.46324830436178</v>
      </c>
      <c r="C285">
        <f>'v mode buck small signal'!AJ285</f>
        <v>-173.079696019861</v>
      </c>
      <c r="D285">
        <f>AMP!$AA285</f>
        <v>9.37145283054407</v>
      </c>
      <c r="E285">
        <f>AMP!$AB285</f>
        <v>230.842735018454</v>
      </c>
      <c r="F285">
        <f t="shared" si="36"/>
        <v>-0.0917954738177045</v>
      </c>
      <c r="G285">
        <f t="shared" si="37"/>
        <v>57.763038998593</v>
      </c>
      <c r="H285">
        <v>0</v>
      </c>
      <c r="J285">
        <f t="shared" si="38"/>
        <v>0.0917954738177045</v>
      </c>
      <c r="Q285">
        <f t="shared" si="39"/>
        <v>0</v>
      </c>
      <c r="R285">
        <f t="shared" si="40"/>
        <v>0</v>
      </c>
      <c r="S285">
        <f t="shared" si="41"/>
        <v>0</v>
      </c>
      <c r="T285">
        <f t="shared" si="42"/>
        <v>0</v>
      </c>
      <c r="U285">
        <f t="shared" si="43"/>
        <v>-0.0917954738177045</v>
      </c>
      <c r="V285">
        <f t="shared" si="44"/>
        <v>57.763038998593</v>
      </c>
    </row>
    <row r="286" spans="1:22">
      <c r="A286">
        <f>'v mode buck small signal'!X286</f>
        <v>24</v>
      </c>
      <c r="B286">
        <f>'v mode buck small signal'!AI286</f>
        <v>-10.1879609484141</v>
      </c>
      <c r="C286">
        <f>'v mode buck small signal'!AJ286</f>
        <v>-172.879386965327</v>
      </c>
      <c r="D286">
        <f>AMP!$AA286</f>
        <v>9.68929053539775</v>
      </c>
      <c r="E286">
        <f>AMP!$AB286</f>
        <v>230.442190463404</v>
      </c>
      <c r="F286">
        <f t="shared" si="36"/>
        <v>-0.498670413016347</v>
      </c>
      <c r="G286">
        <f t="shared" si="37"/>
        <v>57.5628034980772</v>
      </c>
      <c r="H286">
        <v>0</v>
      </c>
      <c r="J286">
        <f t="shared" si="38"/>
        <v>0.498670413016347</v>
      </c>
      <c r="Q286">
        <f t="shared" si="39"/>
        <v>0</v>
      </c>
      <c r="R286">
        <f t="shared" si="40"/>
        <v>0</v>
      </c>
      <c r="S286">
        <f t="shared" si="41"/>
        <v>0</v>
      </c>
      <c r="T286">
        <f t="shared" si="42"/>
        <v>0</v>
      </c>
      <c r="U286">
        <f t="shared" si="43"/>
        <v>-0.498670413016347</v>
      </c>
      <c r="V286">
        <f t="shared" si="44"/>
        <v>57.5628034980772</v>
      </c>
    </row>
    <row r="287" spans="1:22">
      <c r="A287">
        <f>'v mode buck small signal'!X287</f>
        <v>25</v>
      </c>
      <c r="B287">
        <f>'v mode buck small signal'!AI287</f>
        <v>-10.8802298383831</v>
      </c>
      <c r="C287">
        <f>'v mode buck small signal'!AJ287</f>
        <v>-172.681098066403</v>
      </c>
      <c r="D287">
        <f>AMP!$AA287</f>
        <v>9.99234574020743</v>
      </c>
      <c r="E287">
        <f>AMP!$AB287</f>
        <v>229.999234281457</v>
      </c>
      <c r="F287">
        <f t="shared" si="36"/>
        <v>-0.887884098175643</v>
      </c>
      <c r="G287">
        <f t="shared" si="37"/>
        <v>57.3181362150546</v>
      </c>
      <c r="H287">
        <v>0</v>
      </c>
      <c r="J287">
        <f t="shared" si="38"/>
        <v>0.887884098175643</v>
      </c>
      <c r="Q287">
        <f t="shared" si="39"/>
        <v>0</v>
      </c>
      <c r="R287">
        <f t="shared" si="40"/>
        <v>0</v>
      </c>
      <c r="S287">
        <f t="shared" si="41"/>
        <v>0</v>
      </c>
      <c r="T287">
        <f t="shared" si="42"/>
        <v>0</v>
      </c>
      <c r="U287">
        <f t="shared" si="43"/>
        <v>-0.887884098175643</v>
      </c>
      <c r="V287">
        <f t="shared" si="44"/>
        <v>57.3181362150546</v>
      </c>
    </row>
    <row r="288" spans="1:22">
      <c r="A288">
        <f>'v mode buck small signal'!X288</f>
        <v>26</v>
      </c>
      <c r="B288">
        <f>'v mode buck small signal'!AI288</f>
        <v>-11.5426537300998</v>
      </c>
      <c r="C288">
        <f>'v mode buck small signal'!AJ288</f>
        <v>-172.48526549928</v>
      </c>
      <c r="D288">
        <f>AMP!$AA288</f>
        <v>10.2815813342725</v>
      </c>
      <c r="E288">
        <f>AMP!$AB288</f>
        <v>229.519340869306</v>
      </c>
      <c r="F288">
        <f t="shared" si="36"/>
        <v>-1.26107239582732</v>
      </c>
      <c r="G288">
        <f t="shared" si="37"/>
        <v>57.0340753700265</v>
      </c>
      <c r="H288">
        <v>0</v>
      </c>
      <c r="J288">
        <f t="shared" si="38"/>
        <v>1.26107239582732</v>
      </c>
      <c r="Q288">
        <f t="shared" si="39"/>
        <v>0</v>
      </c>
      <c r="R288">
        <f t="shared" si="40"/>
        <v>0</v>
      </c>
      <c r="S288">
        <f t="shared" si="41"/>
        <v>0</v>
      </c>
      <c r="T288">
        <f t="shared" si="42"/>
        <v>0</v>
      </c>
      <c r="U288">
        <f t="shared" si="43"/>
        <v>-1.26107239582732</v>
      </c>
      <c r="V288">
        <f t="shared" si="44"/>
        <v>57.0340753700265</v>
      </c>
    </row>
    <row r="289" spans="1:22">
      <c r="A289">
        <f>'v mode buck small signal'!X289</f>
        <v>27</v>
      </c>
      <c r="B289">
        <f>'v mode buck small signal'!AI289</f>
        <v>-12.17752535956</v>
      </c>
      <c r="C289">
        <f>'v mode buck small signal'!AJ289</f>
        <v>-172.292269931789</v>
      </c>
      <c r="D289">
        <f>AMP!$AA289</f>
        <v>10.5578701889543</v>
      </c>
      <c r="E289">
        <f>AMP!$AB289</f>
        <v>229.007217082791</v>
      </c>
      <c r="F289">
        <f t="shared" si="36"/>
        <v>-1.61965517060571</v>
      </c>
      <c r="G289">
        <f t="shared" si="37"/>
        <v>56.7149471510024</v>
      </c>
      <c r="H289">
        <v>0</v>
      </c>
      <c r="J289">
        <f t="shared" si="38"/>
        <v>1.61965517060571</v>
      </c>
      <c r="Q289">
        <f t="shared" si="39"/>
        <v>0</v>
      </c>
      <c r="R289">
        <f t="shared" si="40"/>
        <v>0</v>
      </c>
      <c r="S289">
        <f t="shared" si="41"/>
        <v>0</v>
      </c>
      <c r="T289">
        <f t="shared" si="42"/>
        <v>0</v>
      </c>
      <c r="U289">
        <f t="shared" si="43"/>
        <v>-1.61965517060571</v>
      </c>
      <c r="V289">
        <f t="shared" si="44"/>
        <v>56.7149471510024</v>
      </c>
    </row>
    <row r="290" spans="1:22">
      <c r="A290">
        <f>'v mode buck small signal'!X290</f>
        <v>28</v>
      </c>
      <c r="B290">
        <f>'v mode buck small signal'!AI290</f>
        <v>-12.7868785625582</v>
      </c>
      <c r="C290">
        <f>'v mode buck small signal'!AJ290</f>
        <v>-172.102445830371</v>
      </c>
      <c r="D290">
        <f>AMP!$AA290</f>
        <v>10.8220056907949</v>
      </c>
      <c r="E290">
        <f>AMP!$AB290</f>
        <v>228.466932468357</v>
      </c>
      <c r="F290">
        <f t="shared" si="36"/>
        <v>-1.96487287176325</v>
      </c>
      <c r="G290">
        <f t="shared" si="37"/>
        <v>56.3644866379859</v>
      </c>
      <c r="H290">
        <v>0</v>
      </c>
      <c r="J290">
        <f t="shared" si="38"/>
        <v>1.96487287176325</v>
      </c>
      <c r="Q290">
        <f t="shared" si="39"/>
        <v>0</v>
      </c>
      <c r="R290">
        <f t="shared" si="40"/>
        <v>0</v>
      </c>
      <c r="S290">
        <f t="shared" si="41"/>
        <v>0</v>
      </c>
      <c r="T290">
        <f t="shared" si="42"/>
        <v>0</v>
      </c>
      <c r="U290">
        <f t="shared" si="43"/>
        <v>-1.96487287176325</v>
      </c>
      <c r="V290">
        <f t="shared" si="44"/>
        <v>56.3644866379859</v>
      </c>
    </row>
    <row r="291" spans="1:22">
      <c r="A291">
        <f>'v mode buck small signal'!X291</f>
        <v>29</v>
      </c>
      <c r="B291">
        <f>'v mode buck small signal'!AI291</f>
        <v>-13.3725265856601</v>
      </c>
      <c r="C291">
        <f>'v mode buck small signal'!AJ291</f>
        <v>-171.91608872331</v>
      </c>
      <c r="D291">
        <f>AMP!$AA291</f>
        <v>11.0747109040591</v>
      </c>
      <c r="E291">
        <f>AMP!$AB291</f>
        <v>227.902023792745</v>
      </c>
      <c r="F291">
        <f t="shared" si="36"/>
        <v>-2.29781568160101</v>
      </c>
      <c r="G291">
        <f t="shared" si="37"/>
        <v>55.9859350694354</v>
      </c>
      <c r="H291">
        <v>0</v>
      </c>
      <c r="J291">
        <f t="shared" si="38"/>
        <v>2.29781568160101</v>
      </c>
      <c r="Q291">
        <f t="shared" si="39"/>
        <v>0</v>
      </c>
      <c r="R291">
        <f t="shared" si="40"/>
        <v>0</v>
      </c>
      <c r="S291">
        <f t="shared" si="41"/>
        <v>0</v>
      </c>
      <c r="T291">
        <f t="shared" si="42"/>
        <v>0</v>
      </c>
      <c r="U291">
        <f t="shared" si="43"/>
        <v>-2.29781568160101</v>
      </c>
      <c r="V291">
        <f t="shared" si="44"/>
        <v>55.9859350694354</v>
      </c>
    </row>
    <row r="292" spans="1:22">
      <c r="A292">
        <f>'v mode buck small signal'!X292</f>
        <v>30</v>
      </c>
      <c r="B292">
        <f>'v mode buck small signal'!AI292</f>
        <v>-13.9360935042911</v>
      </c>
      <c r="C292">
        <f>'v mode buck small signal'!AJ292</f>
        <v>-171.733460936101</v>
      </c>
      <c r="D292">
        <f>AMP!$AA292</f>
        <v>11.3166465388402</v>
      </c>
      <c r="E292">
        <f>AMP!$AB292</f>
        <v>227.315579573846</v>
      </c>
      <c r="F292">
        <f t="shared" si="36"/>
        <v>-2.61944696545092</v>
      </c>
      <c r="G292">
        <f t="shared" si="37"/>
        <v>55.5821186377459</v>
      </c>
      <c r="H292">
        <v>0</v>
      </c>
      <c r="J292">
        <f t="shared" si="38"/>
        <v>2.61944696545092</v>
      </c>
      <c r="Q292">
        <f t="shared" si="39"/>
        <v>0</v>
      </c>
      <c r="R292">
        <f t="shared" si="40"/>
        <v>0</v>
      </c>
      <c r="S292">
        <f t="shared" si="41"/>
        <v>0</v>
      </c>
      <c r="T292">
        <f t="shared" si="42"/>
        <v>0</v>
      </c>
      <c r="U292">
        <f t="shared" si="43"/>
        <v>-2.61944696545092</v>
      </c>
      <c r="V292">
        <f t="shared" si="44"/>
        <v>55.5821186377459</v>
      </c>
    </row>
    <row r="293" spans="1:22">
      <c r="A293">
        <f>'v mode buck small signal'!X293</f>
        <v>31</v>
      </c>
      <c r="B293">
        <f>'v mode buck small signal'!AI293</f>
        <v>-14.4790401922193</v>
      </c>
      <c r="C293">
        <f>'v mode buck small signal'!AJ293</f>
        <v>-171.554796171306</v>
      </c>
      <c r="D293">
        <f>AMP!$AA293</f>
        <v>11.5484178845204</v>
      </c>
      <c r="E293">
        <f>AMP!$AB293</f>
        <v>226.710308922211</v>
      </c>
      <c r="F293">
        <f t="shared" si="36"/>
        <v>-2.93062230769886</v>
      </c>
      <c r="G293">
        <f t="shared" si="37"/>
        <v>55.1555127509049</v>
      </c>
      <c r="H293">
        <v>0</v>
      </c>
      <c r="J293">
        <f t="shared" si="38"/>
        <v>2.93062230769886</v>
      </c>
      <c r="Q293">
        <f t="shared" si="39"/>
        <v>0</v>
      </c>
      <c r="R293">
        <f t="shared" si="40"/>
        <v>0</v>
      </c>
      <c r="S293">
        <f t="shared" si="41"/>
        <v>0</v>
      </c>
      <c r="T293">
        <f t="shared" si="42"/>
        <v>0</v>
      </c>
      <c r="U293">
        <f t="shared" si="43"/>
        <v>-2.93062230769886</v>
      </c>
      <c r="V293">
        <f t="shared" si="44"/>
        <v>55.1555127509049</v>
      </c>
    </row>
    <row r="294" spans="1:22">
      <c r="A294">
        <f>'v mode buck small signal'!X294</f>
        <v>32</v>
      </c>
      <c r="B294">
        <f>'v mode buck small signal'!AI294</f>
        <v>-15.0026859438881</v>
      </c>
      <c r="C294">
        <f>'v mode buck small signal'!AJ294</f>
        <v>-171.380303205176</v>
      </c>
      <c r="D294">
        <f>AMP!$AA294</f>
        <v>11.770580850073</v>
      </c>
      <c r="E294">
        <f>AMP!$AB294</f>
        <v>226.088597978887</v>
      </c>
      <c r="F294">
        <f t="shared" si="36"/>
        <v>-3.23210509381509</v>
      </c>
      <c r="G294">
        <f t="shared" si="37"/>
        <v>54.7082947737105</v>
      </c>
      <c r="H294">
        <v>0</v>
      </c>
      <c r="J294">
        <f t="shared" si="38"/>
        <v>3.23210509381509</v>
      </c>
      <c r="Q294">
        <f t="shared" si="39"/>
        <v>0</v>
      </c>
      <c r="R294">
        <f t="shared" si="40"/>
        <v>0</v>
      </c>
      <c r="S294">
        <f t="shared" si="41"/>
        <v>0</v>
      </c>
      <c r="T294">
        <f t="shared" si="42"/>
        <v>0</v>
      </c>
      <c r="U294">
        <f t="shared" si="43"/>
        <v>-3.23210509381509</v>
      </c>
      <c r="V294">
        <f t="shared" si="44"/>
        <v>54.7082947737105</v>
      </c>
    </row>
    <row r="295" spans="1:22">
      <c r="A295">
        <f>'v mode buck small signal'!X295</f>
        <v>33</v>
      </c>
      <c r="B295">
        <f>'v mode buck small signal'!AI295</f>
        <v>-15.5082265985797</v>
      </c>
      <c r="C295">
        <f>'v mode buck small signal'!AJ295</f>
        <v>-171.210168902546</v>
      </c>
      <c r="D295">
        <f>AMP!$AA295</f>
        <v>11.9836472346455</v>
      </c>
      <c r="E295">
        <f>AMP!$AB295</f>
        <v>225.452556475775</v>
      </c>
      <c r="F295">
        <f t="shared" si="36"/>
        <v>-3.52457936393419</v>
      </c>
      <c r="G295">
        <f t="shared" si="37"/>
        <v>54.2423875732291</v>
      </c>
      <c r="H295">
        <v>0</v>
      </c>
      <c r="J295">
        <f t="shared" si="38"/>
        <v>3.52457936393419</v>
      </c>
      <c r="Q295">
        <f t="shared" si="39"/>
        <v>0</v>
      </c>
      <c r="R295">
        <f t="shared" si="40"/>
        <v>0</v>
      </c>
      <c r="S295">
        <f t="shared" si="41"/>
        <v>0</v>
      </c>
      <c r="T295">
        <f t="shared" si="42"/>
        <v>0</v>
      </c>
      <c r="U295">
        <f t="shared" si="43"/>
        <v>-3.52457936393419</v>
      </c>
      <c r="V295">
        <f t="shared" si="44"/>
        <v>54.2423875732291</v>
      </c>
    </row>
    <row r="296" spans="1:22">
      <c r="A296">
        <f>'v mode buck small signal'!X296</f>
        <v>34</v>
      </c>
      <c r="B296">
        <f>'v mode buck small signal'!AI296</f>
        <v>-15.9967498272269</v>
      </c>
      <c r="C296">
        <f>'v mode buck small signal'!AJ296</f>
        <v>-171.044560700776</v>
      </c>
      <c r="D296">
        <f>AMP!$AA296</f>
        <v>12.1880893351271</v>
      </c>
      <c r="E296">
        <f>AMP!$AB296</f>
        <v>224.804056376189</v>
      </c>
      <c r="F296">
        <f t="shared" si="36"/>
        <v>-3.80866049209978</v>
      </c>
      <c r="G296">
        <f t="shared" si="37"/>
        <v>53.7594956754133</v>
      </c>
      <c r="H296">
        <v>0</v>
      </c>
      <c r="J296">
        <f t="shared" si="38"/>
        <v>3.80866049209978</v>
      </c>
      <c r="Q296">
        <f t="shared" si="39"/>
        <v>0</v>
      </c>
      <c r="R296">
        <f t="shared" si="40"/>
        <v>0</v>
      </c>
      <c r="S296">
        <f t="shared" si="41"/>
        <v>0</v>
      </c>
      <c r="T296">
        <f t="shared" si="42"/>
        <v>0</v>
      </c>
      <c r="U296">
        <f t="shared" si="43"/>
        <v>-3.80866049209978</v>
      </c>
      <c r="V296">
        <f t="shared" si="44"/>
        <v>53.7594956754133</v>
      </c>
    </row>
    <row r="297" spans="1:22">
      <c r="A297">
        <f>'v mode buck small signal'!X297</f>
        <v>35</v>
      </c>
      <c r="B297">
        <f>'v mode buck small signal'!AI297</f>
        <v>-16.4692481009164</v>
      </c>
      <c r="C297">
        <f>'v mode buck small signal'!AJ297</f>
        <v>-170.883628676673</v>
      </c>
      <c r="D297">
        <f>AMP!$AA297</f>
        <v>12.3843439824104</v>
      </c>
      <c r="E297">
        <f>AMP!$AB297</f>
        <v>224.144764124115</v>
      </c>
      <c r="F297">
        <f t="shared" si="36"/>
        <v>-4.08490411850596</v>
      </c>
      <c r="G297">
        <f t="shared" si="37"/>
        <v>53.2611354474426</v>
      </c>
      <c r="H297">
        <v>0</v>
      </c>
      <c r="J297">
        <f t="shared" si="38"/>
        <v>4.08490411850596</v>
      </c>
      <c r="Q297">
        <f t="shared" si="39"/>
        <v>0</v>
      </c>
      <c r="R297">
        <f t="shared" si="40"/>
        <v>0</v>
      </c>
      <c r="S297">
        <f t="shared" si="41"/>
        <v>0</v>
      </c>
      <c r="T297">
        <f t="shared" si="42"/>
        <v>0</v>
      </c>
      <c r="U297">
        <f t="shared" si="43"/>
        <v>-4.08490411850596</v>
      </c>
      <c r="V297">
        <f t="shared" si="44"/>
        <v>53.2611354474426</v>
      </c>
    </row>
    <row r="298" spans="1:22">
      <c r="A298">
        <f>'v mode buck small signal'!X298</f>
        <v>36</v>
      </c>
      <c r="B298">
        <f>'v mode buck small signal'!AI298</f>
        <v>-16.9266297522208</v>
      </c>
      <c r="C298">
        <f>'v mode buck small signal'!AJ298</f>
        <v>-170.727507283283</v>
      </c>
      <c r="D298">
        <f>AMP!$AA298</f>
        <v>12.572816084916</v>
      </c>
      <c r="E298">
        <f>AMP!$AB298</f>
        <v>223.476167704034</v>
      </c>
      <c r="F298">
        <f t="shared" si="36"/>
        <v>-4.35381366730487</v>
      </c>
      <c r="G298">
        <f t="shared" si="37"/>
        <v>52.7486604207509</v>
      </c>
      <c r="H298">
        <v>0</v>
      </c>
      <c r="J298">
        <f t="shared" si="38"/>
        <v>4.35381366730487</v>
      </c>
      <c r="Q298">
        <f t="shared" si="39"/>
        <v>0</v>
      </c>
      <c r="R298">
        <f t="shared" si="40"/>
        <v>0</v>
      </c>
      <c r="S298">
        <f t="shared" si="41"/>
        <v>0</v>
      </c>
      <c r="T298">
        <f t="shared" si="42"/>
        <v>0</v>
      </c>
      <c r="U298">
        <f t="shared" si="43"/>
        <v>-4.35381366730487</v>
      </c>
      <c r="V298">
        <f t="shared" si="44"/>
        <v>52.7486604207509</v>
      </c>
    </row>
    <row r="299" spans="1:22">
      <c r="A299">
        <f>'v mode buck small signal'!X299</f>
        <v>37</v>
      </c>
      <c r="B299">
        <f>'v mode buck small signal'!AI299</f>
        <v>-17.3697284575786</v>
      </c>
      <c r="C299">
        <f>'v mode buck small signal'!AJ299</f>
        <v>-170.576316823389</v>
      </c>
      <c r="D299">
        <f>AMP!$AA299</f>
        <v>12.7538817465692</v>
      </c>
      <c r="E299">
        <f>AMP!$AB299</f>
        <v>222.799599462655</v>
      </c>
      <c r="F299">
        <f t="shared" si="36"/>
        <v>-4.61584671100945</v>
      </c>
      <c r="G299">
        <f t="shared" si="37"/>
        <v>52.2232826392657</v>
      </c>
      <c r="H299">
        <v>0</v>
      </c>
      <c r="J299">
        <f t="shared" si="38"/>
        <v>4.61584671100945</v>
      </c>
      <c r="Q299">
        <f t="shared" si="39"/>
        <v>0</v>
      </c>
      <c r="R299">
        <f t="shared" si="40"/>
        <v>0</v>
      </c>
      <c r="S299">
        <f t="shared" si="41"/>
        <v>0</v>
      </c>
      <c r="T299">
        <f t="shared" si="42"/>
        <v>0</v>
      </c>
      <c r="U299">
        <f t="shared" si="43"/>
        <v>-4.61584671100945</v>
      </c>
      <c r="V299">
        <f t="shared" si="44"/>
        <v>52.2232826392657</v>
      </c>
    </row>
    <row r="300" spans="1:22">
      <c r="A300">
        <f>'v mode buck small signal'!X300</f>
        <v>38</v>
      </c>
      <c r="B300">
        <f>'v mode buck small signal'!AI300</f>
        <v>-17.7993114046727</v>
      </c>
      <c r="C300">
        <f>'v mode buck small signal'!AJ300</f>
        <v>-170.430164711505</v>
      </c>
      <c r="D300">
        <f>AMP!$AA300</f>
        <v>12.927891016658</v>
      </c>
      <c r="E300">
        <f>AMP!$AB300</f>
        <v>222.116255450413</v>
      </c>
      <c r="F300">
        <f t="shared" si="36"/>
        <v>-4.87142038801468</v>
      </c>
      <c r="G300">
        <f t="shared" si="37"/>
        <v>51.6860907389083</v>
      </c>
      <c r="H300">
        <v>0</v>
      </c>
      <c r="J300">
        <f t="shared" si="38"/>
        <v>4.87142038801468</v>
      </c>
      <c r="Q300">
        <f t="shared" si="39"/>
        <v>0</v>
      </c>
      <c r="R300">
        <f t="shared" si="40"/>
        <v>0</v>
      </c>
      <c r="S300">
        <f t="shared" si="41"/>
        <v>0</v>
      </c>
      <c r="T300">
        <f t="shared" si="42"/>
        <v>0</v>
      </c>
      <c r="U300">
        <f t="shared" si="43"/>
        <v>-4.87142038801468</v>
      </c>
      <c r="V300">
        <f t="shared" si="44"/>
        <v>51.6860907389083</v>
      </c>
    </row>
    <row r="301" spans="1:22">
      <c r="A301">
        <f>'v mode buck small signal'!X301</f>
        <v>39</v>
      </c>
      <c r="B301">
        <f>'v mode buck small signal'!AI301</f>
        <v>-18.2160863585302</v>
      </c>
      <c r="C301">
        <f>'v mode buck small signal'!AJ301</f>
        <v>-170.289146564788</v>
      </c>
      <c r="D301">
        <f>AMP!$AA301</f>
        <v>13.095170320666</v>
      </c>
      <c r="E301">
        <f>AMP!$AB301</f>
        <v>221.427211890045</v>
      </c>
      <c r="F301">
        <f t="shared" si="36"/>
        <v>-5.1209160378642</v>
      </c>
      <c r="G301">
        <f t="shared" si="37"/>
        <v>51.1380653252567</v>
      </c>
      <c r="H301">
        <v>0</v>
      </c>
      <c r="J301">
        <f t="shared" si="38"/>
        <v>5.1209160378642</v>
      </c>
      <c r="Q301">
        <f t="shared" si="39"/>
        <v>0</v>
      </c>
      <c r="R301">
        <f t="shared" si="40"/>
        <v>0</v>
      </c>
      <c r="S301">
        <f t="shared" si="41"/>
        <v>0</v>
      </c>
      <c r="T301">
        <f t="shared" si="42"/>
        <v>0</v>
      </c>
      <c r="U301">
        <f t="shared" si="43"/>
        <v>-5.1209160378642</v>
      </c>
      <c r="V301">
        <f t="shared" si="44"/>
        <v>51.1380653252567</v>
      </c>
    </row>
    <row r="302" spans="1:22">
      <c r="A302">
        <f>'v mode buck small signal'!X302</f>
        <v>40</v>
      </c>
      <c r="B302">
        <f>'v mode buck small signal'!AI302</f>
        <v>-18.6207078005054</v>
      </c>
      <c r="C302">
        <f>'v mode buck small signal'!AJ302</f>
        <v>-170.153347154637</v>
      </c>
      <c r="D302">
        <f>AMP!$AA302</f>
        <v>13.2560246140838</v>
      </c>
      <c r="E302">
        <f>AMP!$AB302</f>
        <v>220.733439261735</v>
      </c>
      <c r="F302">
        <f t="shared" si="36"/>
        <v>-5.36468318642151</v>
      </c>
      <c r="G302">
        <f t="shared" si="37"/>
        <v>50.5800921070985</v>
      </c>
      <c r="H302">
        <v>0</v>
      </c>
      <c r="J302">
        <f t="shared" si="38"/>
        <v>5.36468318642151</v>
      </c>
      <c r="Q302">
        <f t="shared" si="39"/>
        <v>0</v>
      </c>
      <c r="R302">
        <f t="shared" si="40"/>
        <v>0</v>
      </c>
      <c r="S302">
        <f t="shared" si="41"/>
        <v>0</v>
      </c>
      <c r="T302">
        <f t="shared" si="42"/>
        <v>0</v>
      </c>
      <c r="U302">
        <f t="shared" si="43"/>
        <v>-5.36468318642151</v>
      </c>
      <c r="V302">
        <f t="shared" si="44"/>
        <v>50.5800921070985</v>
      </c>
    </row>
    <row r="303" spans="1:22">
      <c r="A303">
        <f>'v mode buck small signal'!X303</f>
        <v>41</v>
      </c>
      <c r="B303">
        <f>'v mode buck small signal'!AI303</f>
        <v>-19.0137822829294</v>
      </c>
      <c r="C303">
        <f>'v mode buck small signal'!AJ303</f>
        <v>-170.022841244062</v>
      </c>
      <c r="D303">
        <f>AMP!$AA303</f>
        <v>13.4107392951791</v>
      </c>
      <c r="E303">
        <f>AMP!$AB303</f>
        <v>220.035814401488</v>
      </c>
      <c r="F303">
        <f t="shared" si="36"/>
        <v>-5.60304298775023</v>
      </c>
      <c r="G303">
        <f t="shared" si="37"/>
        <v>50.0129731574255</v>
      </c>
      <c r="H303">
        <v>0</v>
      </c>
      <c r="J303">
        <f t="shared" si="38"/>
        <v>5.60304298775023</v>
      </c>
      <c r="Q303">
        <f t="shared" si="39"/>
        <v>0</v>
      </c>
      <c r="R303">
        <f t="shared" si="40"/>
        <v>0</v>
      </c>
      <c r="S303">
        <f t="shared" si="41"/>
        <v>0</v>
      </c>
      <c r="T303">
        <f t="shared" si="42"/>
        <v>0</v>
      </c>
      <c r="U303">
        <f t="shared" si="43"/>
        <v>-5.60304298775023</v>
      </c>
      <c r="V303">
        <f t="shared" si="44"/>
        <v>50.0129731574255</v>
      </c>
    </row>
    <row r="304" spans="1:22">
      <c r="A304">
        <f>'v mode buck small signal'!X304</f>
        <v>42</v>
      </c>
      <c r="B304">
        <f>'v mode buck small signal'!AI304</f>
        <v>-19.3958731171454</v>
      </c>
      <c r="C304">
        <f>'v mode buck small signal'!AJ304</f>
        <v>-169.897694330776</v>
      </c>
      <c r="D304">
        <f>AMP!$AA304</f>
        <v>13.5595819075879</v>
      </c>
      <c r="E304">
        <f>AMP!$AB304</f>
        <v>219.335130935788</v>
      </c>
      <c r="F304">
        <f t="shared" si="36"/>
        <v>-5.83629120955754</v>
      </c>
      <c r="G304">
        <f t="shared" si="37"/>
        <v>49.4374366050114</v>
      </c>
      <c r="H304">
        <v>0</v>
      </c>
      <c r="J304">
        <f t="shared" si="38"/>
        <v>5.83629120955754</v>
      </c>
      <c r="Q304">
        <f t="shared" si="39"/>
        <v>0</v>
      </c>
      <c r="R304">
        <f t="shared" si="40"/>
        <v>0</v>
      </c>
      <c r="S304">
        <f t="shared" si="41"/>
        <v>0</v>
      </c>
      <c r="T304">
        <f t="shared" si="42"/>
        <v>0</v>
      </c>
      <c r="U304">
        <f t="shared" si="43"/>
        <v>-5.83629120955754</v>
      </c>
      <c r="V304">
        <f t="shared" si="44"/>
        <v>49.4374366050114</v>
      </c>
    </row>
    <row r="305" spans="1:22">
      <c r="A305">
        <f>'v mode buck small signal'!X305</f>
        <v>43</v>
      </c>
      <c r="B305">
        <f>'v mode buck small signal'!AI305</f>
        <v>-19.767504492508</v>
      </c>
      <c r="C305">
        <f>'v mode buck small signal'!AJ305</f>
        <v>-169.777963311925</v>
      </c>
      <c r="D305">
        <f>AMP!$AA305</f>
        <v>13.702803659251</v>
      </c>
      <c r="E305">
        <f>AMP!$AB305</f>
        <v>218.632108317024</v>
      </c>
      <c r="F305">
        <f t="shared" si="36"/>
        <v>-6.06470083325695</v>
      </c>
      <c r="G305">
        <f t="shared" si="37"/>
        <v>48.8541450050998</v>
      </c>
      <c r="H305">
        <v>0</v>
      </c>
      <c r="J305">
        <f t="shared" si="38"/>
        <v>6.06470083325695</v>
      </c>
      <c r="Q305">
        <f t="shared" si="39"/>
        <v>0</v>
      </c>
      <c r="R305">
        <f t="shared" si="40"/>
        <v>0</v>
      </c>
      <c r="S305">
        <f t="shared" si="41"/>
        <v>0</v>
      </c>
      <c r="T305">
        <f t="shared" si="42"/>
        <v>0</v>
      </c>
      <c r="U305">
        <f t="shared" si="43"/>
        <v>-6.06470083325695</v>
      </c>
      <c r="V305">
        <f t="shared" si="44"/>
        <v>48.8541450050998</v>
      </c>
    </row>
    <row r="306" spans="1:22">
      <c r="A306">
        <f>'v mode buck small signal'!X306</f>
        <v>44</v>
      </c>
      <c r="B306">
        <f>'v mode buck small signal'!AI306</f>
        <v>-20.1291651076288</v>
      </c>
      <c r="C306">
        <f>'v mode buck small signal'!AJ306</f>
        <v>-169.663697083242</v>
      </c>
      <c r="D306">
        <f>AMP!$AA306</f>
        <v>13.8406407805263</v>
      </c>
      <c r="E306">
        <f>AMP!$AB306</f>
        <v>217.927399677144</v>
      </c>
      <c r="F306">
        <f t="shared" si="36"/>
        <v>-6.2885243271025</v>
      </c>
      <c r="G306">
        <f t="shared" si="37"/>
        <v>48.2637025939022</v>
      </c>
      <c r="H306">
        <v>0</v>
      </c>
      <c r="J306">
        <f t="shared" si="38"/>
        <v>6.2885243271025</v>
      </c>
      <c r="Q306">
        <f t="shared" si="39"/>
        <v>0</v>
      </c>
      <c r="R306">
        <f t="shared" si="40"/>
        <v>0</v>
      </c>
      <c r="S306">
        <f t="shared" si="41"/>
        <v>0</v>
      </c>
      <c r="T306">
        <f t="shared" si="42"/>
        <v>0</v>
      </c>
      <c r="U306">
        <f t="shared" si="43"/>
        <v>-6.2885243271025</v>
      </c>
      <c r="V306">
        <f t="shared" si="44"/>
        <v>48.2637025939022</v>
      </c>
    </row>
    <row r="307" spans="1:22">
      <c r="A307">
        <f>'v mode buck small signal'!X307</f>
        <v>45</v>
      </c>
      <c r="B307">
        <f>'v mode buck small signal'!AI307</f>
        <v>-20.4813113819129</v>
      </c>
      <c r="C307">
        <f>'v mode buck small signal'!AJ307</f>
        <v>-169.554937082922</v>
      </c>
      <c r="D307">
        <f>AMP!$AA307</f>
        <v>13.97331574117</v>
      </c>
      <c r="E307">
        <f>AMP!$AB307</f>
        <v>217.221598679186</v>
      </c>
      <c r="F307">
        <f t="shared" si="36"/>
        <v>-6.50799564074288</v>
      </c>
      <c r="G307">
        <f t="shared" si="37"/>
        <v>47.6666615962641</v>
      </c>
      <c r="H307">
        <v>0</v>
      </c>
      <c r="J307">
        <f t="shared" si="38"/>
        <v>6.50799564074288</v>
      </c>
      <c r="Q307">
        <f t="shared" si="39"/>
        <v>0</v>
      </c>
      <c r="R307">
        <f t="shared" si="40"/>
        <v>0</v>
      </c>
      <c r="S307">
        <f t="shared" si="41"/>
        <v>0</v>
      </c>
      <c r="T307">
        <f t="shared" si="42"/>
        <v>0</v>
      </c>
      <c r="U307">
        <f t="shared" si="43"/>
        <v>-6.50799564074288</v>
      </c>
      <c r="V307">
        <f t="shared" si="44"/>
        <v>47.6666615962641</v>
      </c>
    </row>
    <row r="308" spans="1:22">
      <c r="A308">
        <f>'v mode buck small signal'!X308</f>
        <v>46</v>
      </c>
      <c r="B308">
        <f>'v mode buck small signal'!AI308</f>
        <v>-20.824370304588</v>
      </c>
      <c r="C308">
        <f>'v mode buck small signal'!AJ308</f>
        <v>-169.451717788547</v>
      </c>
      <c r="D308">
        <f>AMP!$AA308</f>
        <v>14.1010383432069</v>
      </c>
      <c r="E308">
        <f>AMP!$AB308</f>
        <v>216.515245515746</v>
      </c>
      <c r="F308">
        <f t="shared" si="36"/>
        <v>-6.72333196138115</v>
      </c>
      <c r="G308">
        <f t="shared" si="37"/>
        <v>47.0635277271984</v>
      </c>
      <c r="H308">
        <v>0</v>
      </c>
      <c r="J308">
        <f t="shared" si="38"/>
        <v>6.72333196138115</v>
      </c>
      <c r="Q308">
        <f t="shared" si="39"/>
        <v>0</v>
      </c>
      <c r="R308">
        <f t="shared" si="40"/>
        <v>0</v>
      </c>
      <c r="S308">
        <f t="shared" si="41"/>
        <v>0</v>
      </c>
      <c r="T308">
        <f t="shared" si="42"/>
        <v>0</v>
      </c>
      <c r="U308">
        <f t="shared" si="43"/>
        <v>-6.72333196138115</v>
      </c>
      <c r="V308">
        <f t="shared" si="44"/>
        <v>47.0635277271984</v>
      </c>
    </row>
    <row r="309" spans="1:22">
      <c r="A309">
        <f>'v mode buck small signal'!X309</f>
        <v>47</v>
      </c>
      <c r="B309">
        <f>'v mode buck small signal'!AI309</f>
        <v>-21.1587419695371</v>
      </c>
      <c r="C309">
        <f>'v mode buck small signal'!AJ309</f>
        <v>-169.354067173829</v>
      </c>
      <c r="D309">
        <f>AMP!$AA309</f>
        <v>14.2240067044279</v>
      </c>
      <c r="E309">
        <f>AMP!$AB309</f>
        <v>215.808832178504</v>
      </c>
      <c r="F309">
        <f t="shared" si="36"/>
        <v>-6.93473526510919</v>
      </c>
      <c r="G309">
        <f t="shared" si="37"/>
        <v>46.4547650046752</v>
      </c>
      <c r="H309">
        <v>0</v>
      </c>
      <c r="J309">
        <f t="shared" si="38"/>
        <v>6.93473526510919</v>
      </c>
      <c r="Q309">
        <f t="shared" si="39"/>
        <v>0</v>
      </c>
      <c r="R309">
        <f t="shared" si="40"/>
        <v>0</v>
      </c>
      <c r="S309">
        <f t="shared" si="41"/>
        <v>0</v>
      </c>
      <c r="T309">
        <f t="shared" si="42"/>
        <v>0</v>
      </c>
      <c r="U309">
        <f t="shared" si="43"/>
        <v>-6.93473526510919</v>
      </c>
      <c r="V309">
        <f t="shared" si="44"/>
        <v>46.4547650046752</v>
      </c>
    </row>
    <row r="310" spans="1:22">
      <c r="A310">
        <f>'v mode buck small signal'!X310</f>
        <v>48</v>
      </c>
      <c r="B310">
        <f>'v mode buck small signal'!AI310</f>
        <v>-21.484801836886</v>
      </c>
      <c r="C310">
        <f>'v mode buck small signal'!AJ310</f>
        <v>-169.262007130691</v>
      </c>
      <c r="D310">
        <f>AMP!$AA310</f>
        <v>14.3424081453047</v>
      </c>
      <c r="E310">
        <f>AMP!$AB310</f>
        <v>215.10280710266</v>
      </c>
      <c r="F310">
        <f t="shared" si="36"/>
        <v>-7.14239369158124</v>
      </c>
      <c r="G310">
        <f t="shared" si="37"/>
        <v>45.8407999719697</v>
      </c>
      <c r="H310">
        <v>0</v>
      </c>
      <c r="J310">
        <f t="shared" si="38"/>
        <v>7.14239369158124</v>
      </c>
      <c r="Q310">
        <f t="shared" si="39"/>
        <v>0</v>
      </c>
      <c r="R310">
        <f t="shared" si="40"/>
        <v>0</v>
      </c>
      <c r="S310">
        <f t="shared" si="41"/>
        <v>0</v>
      </c>
      <c r="T310">
        <f t="shared" si="42"/>
        <v>0</v>
      </c>
      <c r="U310">
        <f t="shared" si="43"/>
        <v>-7.14239369158124</v>
      </c>
      <c r="V310">
        <f t="shared" si="44"/>
        <v>45.8407999719697</v>
      </c>
    </row>
    <row r="311" spans="1:22">
      <c r="A311">
        <f>'v mode buck small signal'!X311</f>
        <v>49</v>
      </c>
      <c r="B311">
        <f>'v mode buck small signal'!AI311</f>
        <v>-21.8029027562039</v>
      </c>
      <c r="C311">
        <f>'v mode buck small signal'!AJ311</f>
        <v>-169.175553861213</v>
      </c>
      <c r="D311">
        <f>AMP!$AA311</f>
        <v>14.4564199904412</v>
      </c>
      <c r="E311">
        <f>AMP!$AB311</f>
        <v>214.397579273418</v>
      </c>
      <c r="F311">
        <f t="shared" si="36"/>
        <v>-7.34648276576267</v>
      </c>
      <c r="G311">
        <f t="shared" si="37"/>
        <v>45.222025412205</v>
      </c>
      <c r="H311">
        <v>0</v>
      </c>
      <c r="J311">
        <f t="shared" si="38"/>
        <v>7.34648276576267</v>
      </c>
      <c r="Q311">
        <f t="shared" si="39"/>
        <v>0</v>
      </c>
      <c r="R311">
        <f t="shared" si="40"/>
        <v>0</v>
      </c>
      <c r="S311">
        <f t="shared" si="41"/>
        <v>0</v>
      </c>
      <c r="T311">
        <f t="shared" si="42"/>
        <v>0</v>
      </c>
      <c r="U311">
        <f t="shared" si="43"/>
        <v>-7.34648276576267</v>
      </c>
      <c r="V311">
        <f t="shared" si="44"/>
        <v>45.222025412205</v>
      </c>
    </row>
    <row r="312" spans="1:22">
      <c r="A312">
        <f>'v mode buck small signal'!X312</f>
        <v>50</v>
      </c>
      <c r="B312">
        <f>'v mode buck small signal'!AI312</f>
        <v>-22.113376781091</v>
      </c>
      <c r="C312">
        <f>'v mode buck small signal'!AJ312</f>
        <v>-169.094718243139</v>
      </c>
      <c r="D312">
        <f>AMP!$AA312</f>
        <v>14.5662102942503</v>
      </c>
      <c r="E312">
        <f>AMP!$AB312</f>
        <v>213.693521867952</v>
      </c>
      <c r="F312">
        <f t="shared" si="36"/>
        <v>-7.54716648684063</v>
      </c>
      <c r="G312">
        <f t="shared" si="37"/>
        <v>44.5988036248129</v>
      </c>
      <c r="H312">
        <v>0</v>
      </c>
      <c r="J312">
        <f t="shared" si="38"/>
        <v>7.54716648684063</v>
      </c>
      <c r="Q312">
        <f t="shared" si="39"/>
        <v>0</v>
      </c>
      <c r="R312">
        <f t="shared" si="40"/>
        <v>0</v>
      </c>
      <c r="S312">
        <f t="shared" si="41"/>
        <v>0</v>
      </c>
      <c r="T312">
        <f t="shared" si="42"/>
        <v>0</v>
      </c>
      <c r="U312">
        <f t="shared" si="43"/>
        <v>-7.54716648684063</v>
      </c>
      <c r="V312">
        <f t="shared" si="44"/>
        <v>44.5988036248129</v>
      </c>
    </row>
    <row r="313" spans="1:22">
      <c r="A313">
        <f>'v mode buck small signal'!X313</f>
        <v>51</v>
      </c>
      <c r="B313">
        <f>'v mode buck small signal'!AI313</f>
        <v>-22.4165368006756</v>
      </c>
      <c r="C313">
        <f>'v mode buck small signal'!AJ313</f>
        <v>-169.019506172009</v>
      </c>
      <c r="D313">
        <f>AMP!$AA313</f>
        <v>14.6719384993149</v>
      </c>
      <c r="E313">
        <f>AMP!$AB313</f>
        <v>212.990975494938</v>
      </c>
      <c r="F313">
        <f t="shared" si="36"/>
        <v>-7.74459830136061</v>
      </c>
      <c r="G313">
        <f t="shared" si="37"/>
        <v>43.9714693229287</v>
      </c>
      <c r="H313">
        <v>0</v>
      </c>
      <c r="J313">
        <f t="shared" si="38"/>
        <v>7.74459830136061</v>
      </c>
      <c r="Q313">
        <f t="shared" si="39"/>
        <v>0</v>
      </c>
      <c r="R313">
        <f t="shared" si="40"/>
        <v>0</v>
      </c>
      <c r="S313">
        <f t="shared" si="41"/>
        <v>0</v>
      </c>
      <c r="T313">
        <f t="shared" si="42"/>
        <v>0</v>
      </c>
      <c r="U313">
        <f t="shared" si="43"/>
        <v>-7.74459830136061</v>
      </c>
      <c r="V313">
        <f t="shared" si="44"/>
        <v>43.9714693229287</v>
      </c>
    </row>
    <row r="314" spans="1:22">
      <c r="A314">
        <f>'v mode buck small signal'!X314</f>
        <v>52</v>
      </c>
      <c r="B314">
        <f>'v mode buck small signal'!AI314</f>
        <v>-22.7126780099719</v>
      </c>
      <c r="C314">
        <f>'v mode buck small signal'!AJ314</f>
        <v>-168.949918882464</v>
      </c>
      <c r="D314">
        <f>AMP!$AA314</f>
        <v>14.7737560348299</v>
      </c>
      <c r="E314">
        <f>AMP!$AB314</f>
        <v>212.290251084318</v>
      </c>
      <c r="F314">
        <f t="shared" si="36"/>
        <v>-7.93892197514198</v>
      </c>
      <c r="G314">
        <f t="shared" si="37"/>
        <v>43.340332201854</v>
      </c>
      <c r="H314">
        <v>0</v>
      </c>
      <c r="J314">
        <f t="shared" si="38"/>
        <v>7.93892197514198</v>
      </c>
      <c r="Q314">
        <f t="shared" si="39"/>
        <v>0</v>
      </c>
      <c r="R314">
        <f t="shared" si="40"/>
        <v>0</v>
      </c>
      <c r="S314">
        <f t="shared" si="41"/>
        <v>0</v>
      </c>
      <c r="T314">
        <f t="shared" si="42"/>
        <v>0</v>
      </c>
      <c r="U314">
        <f t="shared" si="43"/>
        <v>-7.93892197514198</v>
      </c>
      <c r="V314">
        <f t="shared" si="44"/>
        <v>43.340332201854</v>
      </c>
    </row>
    <row r="315" spans="1:22">
      <c r="A315">
        <f>'v mode buck small signal'!X315</f>
        <v>53</v>
      </c>
      <c r="B315">
        <f>'v mode buck small signal'!AI315</f>
        <v>-23.002079238036</v>
      </c>
      <c r="C315">
        <f>'v mode buck small signal'!AJ315</f>
        <v>-168.885953250809</v>
      </c>
      <c r="D315">
        <f>AMP!$AA315</f>
        <v>14.8718068616091</v>
      </c>
      <c r="E315">
        <f>AMP!$AB315</f>
        <v>211.591632472111</v>
      </c>
      <c r="F315">
        <f t="shared" si="36"/>
        <v>-8.13027237642687</v>
      </c>
      <c r="G315">
        <f t="shared" si="37"/>
        <v>42.705679221302</v>
      </c>
      <c r="H315">
        <v>0</v>
      </c>
      <c r="J315">
        <f t="shared" si="38"/>
        <v>8.13027237642687</v>
      </c>
      <c r="Q315">
        <f t="shared" si="39"/>
        <v>0</v>
      </c>
      <c r="R315">
        <f t="shared" si="40"/>
        <v>0</v>
      </c>
      <c r="S315">
        <f t="shared" si="41"/>
        <v>0</v>
      </c>
      <c r="T315">
        <f t="shared" si="42"/>
        <v>0</v>
      </c>
      <c r="U315">
        <f t="shared" si="43"/>
        <v>-8.13027237642687</v>
      </c>
      <c r="V315">
        <f t="shared" si="44"/>
        <v>42.705679221302</v>
      </c>
    </row>
    <row r="316" spans="1:22">
      <c r="A316">
        <f>'v mode buck small signal'!X316</f>
        <v>54</v>
      </c>
      <c r="B316">
        <f>'v mode buck small signal'!AI316</f>
        <v>-23.2850041503114</v>
      </c>
      <c r="C316">
        <f>'v mode buck small signal'!AJ316</f>
        <v>-168.827602080618</v>
      </c>
      <c r="D316">
        <f>AMP!$AA316</f>
        <v>14.9662279693506</v>
      </c>
      <c r="E316">
        <f>AMP!$AB316</f>
        <v>210.895378718555</v>
      </c>
      <c r="F316">
        <f t="shared" si="36"/>
        <v>-8.31877618096074</v>
      </c>
      <c r="G316">
        <f t="shared" si="37"/>
        <v>42.0677766379372</v>
      </c>
      <c r="H316">
        <v>0</v>
      </c>
      <c r="J316">
        <f t="shared" si="38"/>
        <v>8.31877618096074</v>
      </c>
      <c r="Q316">
        <f t="shared" si="39"/>
        <v>0</v>
      </c>
      <c r="R316">
        <f t="shared" si="40"/>
        <v>0</v>
      </c>
      <c r="S316">
        <f t="shared" si="41"/>
        <v>0</v>
      </c>
      <c r="T316">
        <f t="shared" si="42"/>
        <v>0</v>
      </c>
      <c r="U316">
        <f t="shared" si="43"/>
        <v>-8.31877618096074</v>
      </c>
      <c r="V316">
        <f t="shared" si="44"/>
        <v>42.0677766379372</v>
      </c>
    </row>
    <row r="317" spans="1:22">
      <c r="A317">
        <f>'v mode buck small signal'!X317</f>
        <v>55</v>
      </c>
      <c r="B317">
        <f>'v mode buck small signal'!AI317</f>
        <v>-23.5617023393869</v>
      </c>
      <c r="C317">
        <f>'v mode buck small signal'!AJ317</f>
        <v>-168.774854372838</v>
      </c>
      <c r="D317">
        <f>AMP!$AA317</f>
        <v>15.0571498311668</v>
      </c>
      <c r="E317">
        <f>AMP!$AB317</f>
        <v>210.201726192341</v>
      </c>
      <c r="F317">
        <f t="shared" si="36"/>
        <v>-8.50455250822009</v>
      </c>
      <c r="G317">
        <f t="shared" si="37"/>
        <v>41.4268718195039</v>
      </c>
      <c r="H317">
        <v>0</v>
      </c>
      <c r="J317">
        <f t="shared" si="38"/>
        <v>8.50455250822009</v>
      </c>
      <c r="Q317">
        <f t="shared" si="39"/>
        <v>0</v>
      </c>
      <c r="R317">
        <f t="shared" si="40"/>
        <v>0</v>
      </c>
      <c r="S317">
        <f t="shared" si="41"/>
        <v>0</v>
      </c>
      <c r="T317">
        <f t="shared" si="42"/>
        <v>0</v>
      </c>
      <c r="U317">
        <f t="shared" si="43"/>
        <v>-8.50455250822009</v>
      </c>
      <c r="V317">
        <f t="shared" si="44"/>
        <v>41.4268718195039</v>
      </c>
    </row>
    <row r="318" spans="1:22">
      <c r="A318">
        <f>'v mode buck small signal'!X318</f>
        <v>56</v>
      </c>
      <c r="B318">
        <f>'v mode buck small signal'!AI318</f>
        <v>-23.832410316549</v>
      </c>
      <c r="C318">
        <f>'v mode buck small signal'!AJ318</f>
        <v>-168.727695581658</v>
      </c>
      <c r="D318">
        <f>AMP!$AA318</f>
        <v>15.1446968197932</v>
      </c>
      <c r="E318">
        <f>AMP!$AB318</f>
        <v>209.510890449109</v>
      </c>
      <c r="F318">
        <f t="shared" si="36"/>
        <v>-8.68771349675579</v>
      </c>
      <c r="G318">
        <f t="shared" si="37"/>
        <v>40.7831948674517</v>
      </c>
      <c r="H318">
        <v>0</v>
      </c>
      <c r="J318">
        <f t="shared" si="38"/>
        <v>8.68771349675579</v>
      </c>
      <c r="Q318">
        <f t="shared" si="39"/>
        <v>0</v>
      </c>
      <c r="R318">
        <f t="shared" si="40"/>
        <v>0</v>
      </c>
      <c r="S318">
        <f t="shared" si="41"/>
        <v>0</v>
      </c>
      <c r="T318">
        <f t="shared" si="42"/>
        <v>0</v>
      </c>
      <c r="U318">
        <f t="shared" si="43"/>
        <v>-8.68771349675579</v>
      </c>
      <c r="V318">
        <f t="shared" si="44"/>
        <v>40.7831948674517</v>
      </c>
    </row>
    <row r="319" spans="1:22">
      <c r="A319">
        <f>'v mode buck small signal'!X319</f>
        <v>57</v>
      </c>
      <c r="B319">
        <f>'v mode buck small signal'!AI319</f>
        <v>-24.0973524149317</v>
      </c>
      <c r="C319">
        <f>'v mode buck small signal'!AJ319</f>
        <v>-168.686107857198</v>
      </c>
      <c r="D319">
        <f>AMP!$AA319</f>
        <v>15.2289875893721</v>
      </c>
      <c r="E319">
        <f>AMP!$AB319</f>
        <v>208.823067928451</v>
      </c>
      <c r="F319">
        <f t="shared" si="36"/>
        <v>-8.86836482555959</v>
      </c>
      <c r="G319">
        <f t="shared" si="37"/>
        <v>40.1369600712532</v>
      </c>
      <c r="H319">
        <v>0</v>
      </c>
      <c r="J319">
        <f t="shared" si="38"/>
        <v>8.86836482555959</v>
      </c>
      <c r="Q319">
        <f t="shared" si="39"/>
        <v>0</v>
      </c>
      <c r="R319">
        <f t="shared" si="40"/>
        <v>0</v>
      </c>
      <c r="S319">
        <f t="shared" si="41"/>
        <v>0</v>
      </c>
      <c r="T319">
        <f t="shared" si="42"/>
        <v>0</v>
      </c>
      <c r="U319">
        <f t="shared" si="43"/>
        <v>-8.86836482555959</v>
      </c>
      <c r="V319">
        <f t="shared" si="44"/>
        <v>40.1369600712532</v>
      </c>
    </row>
    <row r="320" spans="1:22">
      <c r="A320">
        <f>'v mode buck small signal'!X320</f>
        <v>58</v>
      </c>
      <c r="B320">
        <f>'v mode buck small signal'!AI320</f>
        <v>-24.3567416137166</v>
      </c>
      <c r="C320">
        <f>'v mode buck small signal'!AJ320</f>
        <v>-168.650070275927</v>
      </c>
      <c r="D320">
        <f>AMP!$AA320</f>
        <v>15.3101354262562</v>
      </c>
      <c r="E320">
        <f>AMP!$AB320</f>
        <v>208.138437490384</v>
      </c>
      <c r="F320">
        <f t="shared" si="36"/>
        <v>-9.04660618746043</v>
      </c>
      <c r="G320">
        <f t="shared" si="37"/>
        <v>39.4883672144569</v>
      </c>
      <c r="H320">
        <v>0</v>
      </c>
      <c r="J320">
        <f t="shared" si="38"/>
        <v>9.04660618746043</v>
      </c>
      <c r="Q320">
        <f t="shared" si="39"/>
        <v>0</v>
      </c>
      <c r="R320">
        <f t="shared" si="40"/>
        <v>0</v>
      </c>
      <c r="S320">
        <f t="shared" si="41"/>
        <v>0</v>
      </c>
      <c r="T320">
        <f t="shared" si="42"/>
        <v>0</v>
      </c>
      <c r="U320">
        <f t="shared" si="43"/>
        <v>-9.04660618746043</v>
      </c>
      <c r="V320">
        <f t="shared" si="44"/>
        <v>39.4883672144569</v>
      </c>
    </row>
    <row r="321" spans="1:22">
      <c r="A321">
        <f>'v mode buck small signal'!X321</f>
        <v>59</v>
      </c>
      <c r="B321">
        <f>'v mode buck small signal'!AI321</f>
        <v>-24.6107802916736</v>
      </c>
      <c r="C321">
        <f>'v mode buck small signal'!AJ321</f>
        <v>-168.619559059592</v>
      </c>
      <c r="D321">
        <f>AMP!$AA321</f>
        <v>15.3882485718845</v>
      </c>
      <c r="E321">
        <f>AMP!$AB321</f>
        <v>207.457161809444</v>
      </c>
      <c r="F321">
        <f t="shared" si="36"/>
        <v>-9.22253171978908</v>
      </c>
      <c r="G321">
        <f t="shared" si="37"/>
        <v>38.8376027498525</v>
      </c>
      <c r="H321">
        <v>0</v>
      </c>
      <c r="J321">
        <f t="shared" si="38"/>
        <v>9.22253171978908</v>
      </c>
      <c r="Q321">
        <f t="shared" si="39"/>
        <v>0</v>
      </c>
      <c r="R321">
        <f t="shared" si="40"/>
        <v>0</v>
      </c>
      <c r="S321">
        <f t="shared" si="41"/>
        <v>0</v>
      </c>
      <c r="T321">
        <f t="shared" si="42"/>
        <v>0</v>
      </c>
      <c r="U321">
        <f t="shared" si="43"/>
        <v>-9.22253171978908</v>
      </c>
      <c r="V321">
        <f t="shared" si="44"/>
        <v>38.8376027498525</v>
      </c>
    </row>
    <row r="322" spans="1:22">
      <c r="A322">
        <f>'v mode buck small signal'!X322</f>
        <v>60</v>
      </c>
      <c r="B322">
        <f>'v mode buck small signal'!AI322</f>
        <v>-24.8596609173308</v>
      </c>
      <c r="C322">
        <f>'v mode buck small signal'!AJ322</f>
        <v>-168.59454778335</v>
      </c>
      <c r="D322">
        <f>AMP!$AA322</f>
        <v>15.4634305204402</v>
      </c>
      <c r="E322">
        <f>AMP!$AB322</f>
        <v>206.779388642185</v>
      </c>
      <c r="F322">
        <f t="shared" si="36"/>
        <v>-9.39623039689062</v>
      </c>
      <c r="G322">
        <f t="shared" si="37"/>
        <v>38.1848408588349</v>
      </c>
      <c r="H322">
        <v>0</v>
      </c>
      <c r="J322">
        <f t="shared" si="38"/>
        <v>9.39623039689062</v>
      </c>
      <c r="Q322">
        <f t="shared" si="39"/>
        <v>0</v>
      </c>
      <c r="R322">
        <f t="shared" si="40"/>
        <v>0</v>
      </c>
      <c r="S322">
        <f t="shared" si="41"/>
        <v>0</v>
      </c>
      <c r="T322">
        <f t="shared" si="42"/>
        <v>0</v>
      </c>
      <c r="U322">
        <f t="shared" si="43"/>
        <v>-9.39623039689062</v>
      </c>
      <c r="V322">
        <f t="shared" si="44"/>
        <v>38.1848408588349</v>
      </c>
    </row>
    <row r="323" spans="1:22">
      <c r="A323">
        <f>'v mode buck small signal'!X323</f>
        <v>61</v>
      </c>
      <c r="B323">
        <f>'v mode buck small signal'!AI323</f>
        <v>-25.103566682196</v>
      </c>
      <c r="C323">
        <f>'v mode buck small signal'!AJ323</f>
        <v>-168.575007573689</v>
      </c>
      <c r="D323">
        <f>AMP!$AA323</f>
        <v>15.5357802936971</v>
      </c>
      <c r="E323">
        <f>AMP!$AB323</f>
        <v>206.1052519818</v>
      </c>
      <c r="F323">
        <f t="shared" ref="F323:F386" si="45">B323+D323</f>
        <v>-9.56778638849891</v>
      </c>
      <c r="G323">
        <f t="shared" ref="G323:G386" si="46">C323+E323</f>
        <v>37.530244408111</v>
      </c>
      <c r="H323">
        <v>0</v>
      </c>
      <c r="J323">
        <f t="shared" ref="J323:J386" si="47">ABS(F323)</f>
        <v>9.56778638849891</v>
      </c>
      <c r="Q323">
        <f t="shared" ref="Q323:Q386" si="48">B323*O$2</f>
        <v>0</v>
      </c>
      <c r="R323">
        <f t="shared" ref="R323:R386" si="49">C323*O$2</f>
        <v>0</v>
      </c>
      <c r="S323">
        <f t="shared" ref="S323:S386" si="50">D323*O$3</f>
        <v>0</v>
      </c>
      <c r="T323">
        <f t="shared" ref="T323:T386" si="51">E323*O$3</f>
        <v>0</v>
      </c>
      <c r="U323">
        <f t="shared" ref="U323:U386" si="52">F323*O$4</f>
        <v>-9.56778638849891</v>
      </c>
      <c r="V323">
        <f t="shared" ref="V323:V386" si="53">G323*O$4</f>
        <v>37.530244408111</v>
      </c>
    </row>
    <row r="324" spans="1:22">
      <c r="A324">
        <f>'v mode buck small signal'!X324</f>
        <v>62</v>
      </c>
      <c r="B324">
        <f>'v mode buck small signal'!AI324</f>
        <v>-25.3426720827003</v>
      </c>
      <c r="C324">
        <f>'v mode buck small signal'!AJ324</f>
        <v>-168.560907296676</v>
      </c>
      <c r="D324">
        <f>AMP!$AA324</f>
        <v>15.6053926951979</v>
      </c>
      <c r="E324">
        <f>AMP!$AB324</f>
        <v>205.43487311189</v>
      </c>
      <c r="F324">
        <f t="shared" si="45"/>
        <v>-9.7372793875024</v>
      </c>
      <c r="G324">
        <f t="shared" si="46"/>
        <v>36.8739658152145</v>
      </c>
      <c r="H324">
        <v>0</v>
      </c>
      <c r="J324">
        <f t="shared" si="47"/>
        <v>9.7372793875024</v>
      </c>
      <c r="Q324">
        <f t="shared" si="48"/>
        <v>0</v>
      </c>
      <c r="R324">
        <f t="shared" si="49"/>
        <v>0</v>
      </c>
      <c r="S324">
        <f t="shared" si="50"/>
        <v>0</v>
      </c>
      <c r="T324">
        <f t="shared" si="51"/>
        <v>0</v>
      </c>
      <c r="U324">
        <f t="shared" si="52"/>
        <v>-9.7372793875024</v>
      </c>
      <c r="V324">
        <f t="shared" si="53"/>
        <v>36.8739658152145</v>
      </c>
    </row>
    <row r="325" spans="1:22">
      <c r="A325">
        <f>'v mode buck small signal'!X325</f>
        <v>63</v>
      </c>
      <c r="B325">
        <f>'v mode buck small signal'!AI325</f>
        <v>-25.5771434558851</v>
      </c>
      <c r="C325">
        <f>'v mode buck small signal'!AJ325</f>
        <v>-168.552213737007</v>
      </c>
      <c r="D325">
        <f>AMP!$AA325</f>
        <v>15.6723585456771</v>
      </c>
      <c r="E325">
        <f>AMP!$AB325</f>
        <v>204.768361569868</v>
      </c>
      <c r="F325">
        <f t="shared" si="45"/>
        <v>-9.90478491020806</v>
      </c>
      <c r="G325">
        <f t="shared" si="46"/>
        <v>36.2161478328612</v>
      </c>
      <c r="H325">
        <v>0</v>
      </c>
      <c r="J325">
        <f t="shared" si="47"/>
        <v>9.90478491020806</v>
      </c>
      <c r="Q325">
        <f t="shared" si="48"/>
        <v>0</v>
      </c>
      <c r="R325">
        <f t="shared" si="49"/>
        <v>0</v>
      </c>
      <c r="S325">
        <f t="shared" si="50"/>
        <v>0</v>
      </c>
      <c r="T325">
        <f t="shared" si="51"/>
        <v>0</v>
      </c>
      <c r="U325">
        <f t="shared" si="52"/>
        <v>-9.90478491020806</v>
      </c>
      <c r="V325">
        <f t="shared" si="53"/>
        <v>36.2161478328612</v>
      </c>
    </row>
    <row r="326" spans="1:22">
      <c r="A326">
        <f>'v mode buck small signal'!X326</f>
        <v>64</v>
      </c>
      <c r="B326">
        <f>'v mode buck small signal'!AI326</f>
        <v>-25.8071394732822</v>
      </c>
      <c r="C326">
        <f>'v mode buck small signal'!AJ326</f>
        <v>-168.548891768285</v>
      </c>
      <c r="D326">
        <f>AMP!$AA326</f>
        <v>15.7367649014336</v>
      </c>
      <c r="E326">
        <f>AMP!$AB326</f>
        <v>204.105816029226</v>
      </c>
      <c r="F326">
        <f t="shared" si="45"/>
        <v>-10.0703745718486</v>
      </c>
      <c r="G326">
        <f t="shared" si="46"/>
        <v>35.5569242609413</v>
      </c>
      <c r="H326">
        <v>0</v>
      </c>
      <c r="J326">
        <f t="shared" si="47"/>
        <v>10.0703745718486</v>
      </c>
      <c r="Q326">
        <f t="shared" si="48"/>
        <v>0</v>
      </c>
      <c r="R326">
        <f t="shared" si="49"/>
        <v>0</v>
      </c>
      <c r="S326">
        <f t="shared" si="50"/>
        <v>0</v>
      </c>
      <c r="T326">
        <f t="shared" si="51"/>
        <v>0</v>
      </c>
      <c r="U326">
        <f t="shared" si="52"/>
        <v>-10.0703745718486</v>
      </c>
      <c r="V326">
        <f t="shared" si="53"/>
        <v>35.5569242609413</v>
      </c>
    </row>
    <row r="327" spans="1:22">
      <c r="A327">
        <f>'v mode buck small signal'!X327</f>
        <v>65</v>
      </c>
      <c r="B327">
        <f>'v mode buck small signal'!AI327</f>
        <v>-26.0328115969423</v>
      </c>
      <c r="C327">
        <f>'v mode buck small signal'!AJ327</f>
        <v>-168.550904514916</v>
      </c>
      <c r="D327">
        <f>AMP!$AA327</f>
        <v>15.7986952571817</v>
      </c>
      <c r="E327">
        <f>AMP!$AB327</f>
        <v>203.447325108785</v>
      </c>
      <c r="F327">
        <f t="shared" si="45"/>
        <v>-10.2341163397606</v>
      </c>
      <c r="G327">
        <f t="shared" si="46"/>
        <v>34.8964205938689</v>
      </c>
      <c r="H327">
        <v>0</v>
      </c>
      <c r="J327">
        <f t="shared" si="47"/>
        <v>10.2341163397606</v>
      </c>
      <c r="Q327">
        <f t="shared" si="48"/>
        <v>0</v>
      </c>
      <c r="R327">
        <f t="shared" si="49"/>
        <v>0</v>
      </c>
      <c r="S327">
        <f t="shared" si="50"/>
        <v>0</v>
      </c>
      <c r="T327">
        <f t="shared" si="51"/>
        <v>0</v>
      </c>
      <c r="U327">
        <f t="shared" si="52"/>
        <v>-10.2341163397606</v>
      </c>
      <c r="V327">
        <f t="shared" si="53"/>
        <v>34.8964205938689</v>
      </c>
    </row>
    <row r="328" spans="1:22">
      <c r="A328">
        <f>'v mode buck small signal'!X328</f>
        <v>66</v>
      </c>
      <c r="B328">
        <f>'v mode buck small signal'!AI328</f>
        <v>-26.2543045011338</v>
      </c>
      <c r="C328">
        <f>'v mode buck small signal'!AJ328</f>
        <v>-168.558213505987</v>
      </c>
      <c r="D328">
        <f>AMP!$AA328</f>
        <v>15.8582297347466</v>
      </c>
      <c r="E328">
        <f>AMP!$AB328</f>
        <v>202.79296811608</v>
      </c>
      <c r="F328">
        <f t="shared" si="45"/>
        <v>-10.3960747663872</v>
      </c>
      <c r="G328">
        <f t="shared" si="46"/>
        <v>34.2347546100923</v>
      </c>
      <c r="H328">
        <v>0</v>
      </c>
      <c r="J328">
        <f t="shared" si="47"/>
        <v>10.3960747663872</v>
      </c>
      <c r="Q328">
        <f t="shared" si="48"/>
        <v>0</v>
      </c>
      <c r="R328">
        <f t="shared" si="49"/>
        <v>0</v>
      </c>
      <c r="S328">
        <f t="shared" si="50"/>
        <v>0</v>
      </c>
      <c r="T328">
        <f t="shared" si="51"/>
        <v>0</v>
      </c>
      <c r="U328">
        <f t="shared" si="52"/>
        <v>-10.3960747663872</v>
      </c>
      <c r="V328">
        <f t="shared" si="53"/>
        <v>34.2347546100923</v>
      </c>
    </row>
    <row r="329" spans="1:22">
      <c r="A329">
        <f>'v mode buck small signal'!X329</f>
        <v>67</v>
      </c>
      <c r="B329">
        <f>'v mode buck small signal'!AI329</f>
        <v>-26.4717564628535</v>
      </c>
      <c r="C329">
        <f>'v mode buck small signal'!AJ329</f>
        <v>-168.570778821453</v>
      </c>
      <c r="D329">
        <f>AMP!$AA329</f>
        <v>15.9154452588336</v>
      </c>
      <c r="E329">
        <f>AMP!$AB329</f>
        <v>202.142815731211</v>
      </c>
      <c r="F329">
        <f t="shared" si="45"/>
        <v>-10.5563112040199</v>
      </c>
      <c r="G329">
        <f t="shared" si="46"/>
        <v>33.5720369097579</v>
      </c>
      <c r="H329">
        <v>0</v>
      </c>
      <c r="J329">
        <f t="shared" si="47"/>
        <v>10.5563112040199</v>
      </c>
      <c r="Q329">
        <f t="shared" si="48"/>
        <v>0</v>
      </c>
      <c r="R329">
        <f t="shared" si="49"/>
        <v>0</v>
      </c>
      <c r="S329">
        <f t="shared" si="50"/>
        <v>0</v>
      </c>
      <c r="T329">
        <f t="shared" si="51"/>
        <v>0</v>
      </c>
      <c r="U329">
        <f t="shared" si="52"/>
        <v>-10.5563112040199</v>
      </c>
      <c r="V329">
        <f t="shared" si="53"/>
        <v>33.5720369097579</v>
      </c>
    </row>
    <row r="330" spans="1:22">
      <c r="A330">
        <f>'v mode buck small signal'!X330</f>
        <v>68</v>
      </c>
      <c r="B330">
        <f>'v mode buck small signal'!AI330</f>
        <v>-26.6852997239544</v>
      </c>
      <c r="C330">
        <f>'v mode buck small signal'!AJ330</f>
        <v>-168.58855923095</v>
      </c>
      <c r="D330">
        <f>AMP!$AA330</f>
        <v>15.9704157209713</v>
      </c>
      <c r="E330">
        <f>AMP!$AB330</f>
        <v>201.496930636781</v>
      </c>
      <c r="F330">
        <f t="shared" si="45"/>
        <v>-10.7148840029832</v>
      </c>
      <c r="G330">
        <f t="shared" si="46"/>
        <v>32.9083714058313</v>
      </c>
      <c r="H330">
        <v>0</v>
      </c>
      <c r="J330">
        <f t="shared" si="47"/>
        <v>10.7148840029832</v>
      </c>
      <c r="Q330">
        <f t="shared" si="48"/>
        <v>0</v>
      </c>
      <c r="R330">
        <f t="shared" si="49"/>
        <v>0</v>
      </c>
      <c r="S330">
        <f t="shared" si="50"/>
        <v>0</v>
      </c>
      <c r="T330">
        <f t="shared" si="51"/>
        <v>0</v>
      </c>
      <c r="U330">
        <f t="shared" si="52"/>
        <v>-10.7148840029832</v>
      </c>
      <c r="V330">
        <f t="shared" si="53"/>
        <v>32.9083714058313</v>
      </c>
    </row>
    <row r="331" spans="1:22">
      <c r="A331">
        <f>'v mode buck small signal'!X331</f>
        <v>69</v>
      </c>
      <c r="B331">
        <f>'v mode buck small signal'!AI331</f>
        <v>-26.8950608274056</v>
      </c>
      <c r="C331">
        <f>'v mode buck small signal'!AJ331</f>
        <v>-168.611512325536</v>
      </c>
      <c r="D331">
        <f>AMP!$AA331</f>
        <v>16.0232121326238</v>
      </c>
      <c r="E331">
        <f>AMP!$AB331</f>
        <v>200.855368098895</v>
      </c>
      <c r="F331">
        <f t="shared" si="45"/>
        <v>-10.8718486947819</v>
      </c>
      <c r="G331">
        <f t="shared" si="46"/>
        <v>32.2438557733595</v>
      </c>
      <c r="H331">
        <v>0</v>
      </c>
      <c r="J331">
        <f t="shared" si="47"/>
        <v>10.8718486947819</v>
      </c>
      <c r="Q331">
        <f t="shared" si="48"/>
        <v>0</v>
      </c>
      <c r="R331">
        <f t="shared" si="49"/>
        <v>0</v>
      </c>
      <c r="S331">
        <f t="shared" si="50"/>
        <v>0</v>
      </c>
      <c r="T331">
        <f t="shared" si="51"/>
        <v>0</v>
      </c>
      <c r="U331">
        <f t="shared" si="52"/>
        <v>-10.8718486947819</v>
      </c>
      <c r="V331">
        <f t="shared" si="53"/>
        <v>32.2438557733595</v>
      </c>
    </row>
    <row r="332" spans="1:22">
      <c r="A332">
        <f>'v mode buck small signal'!X332</f>
        <v>70</v>
      </c>
      <c r="B332">
        <f>'v mode buck small signal'!AI332</f>
        <v>-27.1011609299351</v>
      </c>
      <c r="C332">
        <f>'v mode buck small signal'!AJ332</f>
        <v>-168.639594642616</v>
      </c>
      <c r="D332">
        <f>AMP!$AA332</f>
        <v>16.0739027683635</v>
      </c>
      <c r="E332">
        <f>AMP!$AB332</f>
        <v>200.21817650366</v>
      </c>
      <c r="F332">
        <f t="shared" si="45"/>
        <v>-11.0272581615716</v>
      </c>
      <c r="G332">
        <f t="shared" si="46"/>
        <v>31.5785818610437</v>
      </c>
      <c r="H332">
        <v>0</v>
      </c>
      <c r="J332">
        <f t="shared" si="47"/>
        <v>11.0272581615716</v>
      </c>
      <c r="Q332">
        <f t="shared" si="48"/>
        <v>0</v>
      </c>
      <c r="R332">
        <f t="shared" si="49"/>
        <v>0</v>
      </c>
      <c r="S332">
        <f t="shared" si="50"/>
        <v>0</v>
      </c>
      <c r="T332">
        <f t="shared" si="51"/>
        <v>0</v>
      </c>
      <c r="U332">
        <f t="shared" si="52"/>
        <v>-11.0272581615716</v>
      </c>
      <c r="V332">
        <f t="shared" si="53"/>
        <v>31.5785818610437</v>
      </c>
    </row>
    <row r="333" spans="1:22">
      <c r="A333">
        <f>'v mode buck small signal'!X333</f>
        <v>71</v>
      </c>
      <c r="B333">
        <f>'v mode buck small signal'!AI333</f>
        <v>-27.3037160930819</v>
      </c>
      <c r="C333">
        <f>'v mode buck small signal'!AJ333</f>
        <v>-168.672761784346</v>
      </c>
      <c r="D333">
        <f>AMP!$AA333</f>
        <v>16.1225532999136</v>
      </c>
      <c r="E333">
        <f>AMP!$AB333</f>
        <v>199.585397853152</v>
      </c>
      <c r="F333">
        <f t="shared" si="45"/>
        <v>-11.1811627931683</v>
      </c>
      <c r="G333">
        <f t="shared" si="46"/>
        <v>30.9126360688056</v>
      </c>
      <c r="H333">
        <v>0</v>
      </c>
      <c r="J333">
        <f t="shared" si="47"/>
        <v>11.1811627931683</v>
      </c>
      <c r="Q333">
        <f t="shared" si="48"/>
        <v>0</v>
      </c>
      <c r="R333">
        <f t="shared" si="49"/>
        <v>0</v>
      </c>
      <c r="S333">
        <f t="shared" si="50"/>
        <v>0</v>
      </c>
      <c r="T333">
        <f t="shared" si="51"/>
        <v>0</v>
      </c>
      <c r="U333">
        <f t="shared" si="52"/>
        <v>-11.1811627931683</v>
      </c>
      <c r="V333">
        <f t="shared" si="53"/>
        <v>30.9126360688056</v>
      </c>
    </row>
    <row r="334" spans="1:22">
      <c r="A334">
        <f>'v mode buck small signal'!X334</f>
        <v>72</v>
      </c>
      <c r="B334">
        <f>'v mode buck small signal'!AI334</f>
        <v>-27.5028375544769</v>
      </c>
      <c r="C334">
        <f>'v mode buck small signal'!AJ334</f>
        <v>-168.710968529751</v>
      </c>
      <c r="D334">
        <f>AMP!$AA334</f>
        <v>16.1692269217875</v>
      </c>
      <c r="E334">
        <f>AMP!$AB334</f>
        <v>198.9570682244</v>
      </c>
      <c r="F334">
        <f t="shared" si="45"/>
        <v>-11.3336106326894</v>
      </c>
      <c r="G334">
        <f t="shared" si="46"/>
        <v>30.2460996946493</v>
      </c>
      <c r="H334">
        <v>0</v>
      </c>
      <c r="J334">
        <f t="shared" si="47"/>
        <v>11.3336106326894</v>
      </c>
      <c r="Q334">
        <f t="shared" si="48"/>
        <v>0</v>
      </c>
      <c r="R334">
        <f t="shared" si="49"/>
        <v>0</v>
      </c>
      <c r="S334">
        <f t="shared" si="50"/>
        <v>0</v>
      </c>
      <c r="T334">
        <f t="shared" si="51"/>
        <v>0</v>
      </c>
      <c r="U334">
        <f t="shared" si="52"/>
        <v>-11.3336106326894</v>
      </c>
      <c r="V334">
        <f t="shared" si="53"/>
        <v>30.2460996946493</v>
      </c>
    </row>
    <row r="335" spans="1:22">
      <c r="A335">
        <f>'v mode buck small signal'!X335</f>
        <v>73</v>
      </c>
      <c r="B335">
        <f>'v mode buck small signal'!AI335</f>
        <v>-27.6986319809948</v>
      </c>
      <c r="C335">
        <f>'v mode buck small signal'!AJ335</f>
        <v>-168.754168940806</v>
      </c>
      <c r="D335">
        <f>AMP!$AA335</f>
        <v>16.2139844691874</v>
      </c>
      <c r="E335">
        <f>AMP!$AB335</f>
        <v>198.333218194543</v>
      </c>
      <c r="F335">
        <f t="shared" si="45"/>
        <v>-11.4846475118074</v>
      </c>
      <c r="G335">
        <f t="shared" si="46"/>
        <v>29.5790492537371</v>
      </c>
      <c r="H335">
        <v>0</v>
      </c>
      <c r="J335">
        <f t="shared" si="47"/>
        <v>11.4846475118074</v>
      </c>
      <c r="Q335">
        <f t="shared" si="48"/>
        <v>0</v>
      </c>
      <c r="R335">
        <f t="shared" si="49"/>
        <v>0</v>
      </c>
      <c r="S335">
        <f t="shared" si="50"/>
        <v>0</v>
      </c>
      <c r="T335">
        <f t="shared" si="51"/>
        <v>0</v>
      </c>
      <c r="U335">
        <f t="shared" si="52"/>
        <v>-11.4846475118074</v>
      </c>
      <c r="V335">
        <f t="shared" si="53"/>
        <v>29.5790492537371</v>
      </c>
    </row>
    <row r="336" spans="1:22">
      <c r="A336">
        <f>'v mode buck small signal'!X336</f>
        <v>74</v>
      </c>
      <c r="B336">
        <f>'v mode buck small signal'!AI336</f>
        <v>-27.8912017052578</v>
      </c>
      <c r="C336">
        <f>'v mode buck small signal'!AJ336</f>
        <v>-168.802316462727</v>
      </c>
      <c r="D336">
        <f>AMP!$AA336</f>
        <v>16.2568845287588</v>
      </c>
      <c r="E336">
        <f>AMP!$AB336</f>
        <v>197.713873235033</v>
      </c>
      <c r="F336">
        <f t="shared" si="45"/>
        <v>-11.6343171764989</v>
      </c>
      <c r="G336">
        <f t="shared" si="46"/>
        <v>28.9115567723065</v>
      </c>
      <c r="H336">
        <v>0</v>
      </c>
      <c r="J336">
        <f t="shared" si="47"/>
        <v>11.6343171764989</v>
      </c>
      <c r="Q336">
        <f t="shared" si="48"/>
        <v>0</v>
      </c>
      <c r="R336">
        <f t="shared" si="49"/>
        <v>0</v>
      </c>
      <c r="S336">
        <f t="shared" si="50"/>
        <v>0</v>
      </c>
      <c r="T336">
        <f t="shared" si="51"/>
        <v>0</v>
      </c>
      <c r="U336">
        <f t="shared" si="52"/>
        <v>-11.6343171764989</v>
      </c>
      <c r="V336">
        <f t="shared" si="53"/>
        <v>28.9115567723065</v>
      </c>
    </row>
    <row r="337" spans="1:22">
      <c r="A337">
        <f>'v mode buck small signal'!X337</f>
        <v>75</v>
      </c>
      <c r="B337">
        <f>'v mode buck small signal'!AI337</f>
        <v>-28.0806449468298</v>
      </c>
      <c r="C337">
        <f>'v mode buck small signal'!AJ337</f>
        <v>-168.855364018688</v>
      </c>
      <c r="D337">
        <f>AMP!$AA337</f>
        <v>16.2979835427435</v>
      </c>
      <c r="E337">
        <f>AMP!$AB337</f>
        <v>197.099054077447</v>
      </c>
      <c r="F337">
        <f t="shared" si="45"/>
        <v>-11.7826614040863</v>
      </c>
      <c r="G337">
        <f t="shared" si="46"/>
        <v>28.2436900587591</v>
      </c>
      <c r="H337">
        <v>0</v>
      </c>
      <c r="J337">
        <f t="shared" si="47"/>
        <v>11.7826614040863</v>
      </c>
      <c r="Q337">
        <f t="shared" si="48"/>
        <v>0</v>
      </c>
      <c r="R337">
        <f t="shared" si="49"/>
        <v>0</v>
      </c>
      <c r="S337">
        <f t="shared" si="50"/>
        <v>0</v>
      </c>
      <c r="T337">
        <f t="shared" si="51"/>
        <v>0</v>
      </c>
      <c r="U337">
        <f t="shared" si="52"/>
        <v>-11.7826614040863</v>
      </c>
      <c r="V337">
        <f t="shared" si="53"/>
        <v>28.2436900587591</v>
      </c>
    </row>
    <row r="338" spans="1:22">
      <c r="A338">
        <f>'v mode buck small signal'!X338</f>
        <v>76</v>
      </c>
      <c r="B338">
        <f>'v mode buck small signal'!AI338</f>
        <v>-28.2670560193149</v>
      </c>
      <c r="C338">
        <f>'v mode buck small signal'!AJ338</f>
        <v>-168.913264099189</v>
      </c>
      <c r="D338">
        <f>AMP!$AA338</f>
        <v>16.3373359070261</v>
      </c>
      <c r="E338">
        <f>AMP!$AB338</f>
        <v>196.488777053214</v>
      </c>
      <c r="F338">
        <f t="shared" si="45"/>
        <v>-11.9297201122888</v>
      </c>
      <c r="G338">
        <f t="shared" si="46"/>
        <v>27.5755129540248</v>
      </c>
      <c r="H338">
        <v>0</v>
      </c>
      <c r="J338">
        <f t="shared" si="47"/>
        <v>11.9297201122888</v>
      </c>
      <c r="Q338">
        <f t="shared" si="48"/>
        <v>0</v>
      </c>
      <c r="R338">
        <f t="shared" si="49"/>
        <v>0</v>
      </c>
      <c r="S338">
        <f t="shared" si="50"/>
        <v>0</v>
      </c>
      <c r="T338">
        <f t="shared" si="51"/>
        <v>0</v>
      </c>
      <c r="U338">
        <f t="shared" si="52"/>
        <v>-11.9297201122888</v>
      </c>
      <c r="V338">
        <f t="shared" si="53"/>
        <v>27.5755129540248</v>
      </c>
    </row>
    <row r="339" spans="1:22">
      <c r="A339">
        <f>'v mode buck small signal'!X339</f>
        <v>77</v>
      </c>
      <c r="B339">
        <f>'v mode buck small signal'!AI339</f>
        <v>-28.450525524458</v>
      </c>
      <c r="C339">
        <f>'v mode buck small signal'!AJ339</f>
        <v>-168.975968846297</v>
      </c>
      <c r="D339">
        <f>AMP!$AA339</f>
        <v>16.3749940635218</v>
      </c>
      <c r="E339">
        <f>AMP!$AB339</f>
        <v>195.883054409368</v>
      </c>
      <c r="F339">
        <f t="shared" si="45"/>
        <v>-12.0755314609362</v>
      </c>
      <c r="G339">
        <f t="shared" si="46"/>
        <v>26.9070855630712</v>
      </c>
      <c r="H339">
        <v>0</v>
      </c>
      <c r="J339">
        <f t="shared" si="47"/>
        <v>12.0755314609362</v>
      </c>
      <c r="Q339">
        <f t="shared" si="48"/>
        <v>0</v>
      </c>
      <c r="R339">
        <f t="shared" si="49"/>
        <v>0</v>
      </c>
      <c r="S339">
        <f t="shared" si="50"/>
        <v>0</v>
      </c>
      <c r="T339">
        <f t="shared" si="51"/>
        <v>0</v>
      </c>
      <c r="U339">
        <f t="shared" si="52"/>
        <v>-12.0755314609362</v>
      </c>
      <c r="V339">
        <f t="shared" si="53"/>
        <v>26.9070855630712</v>
      </c>
    </row>
    <row r="340" spans="1:22">
      <c r="A340">
        <f>'v mode buck small signal'!X340</f>
        <v>78</v>
      </c>
      <c r="B340">
        <f>'v mode buck small signal'!AI340</f>
        <v>-28.6311405342456</v>
      </c>
      <c r="C340">
        <f>'v mode buck small signal'!AJ340</f>
        <v>-169.043430132958</v>
      </c>
      <c r="D340">
        <f>AMP!$AA340</f>
        <v>16.4110085873153</v>
      </c>
      <c r="E340">
        <f>AMP!$AB340</f>
        <v>195.28189460221</v>
      </c>
      <c r="F340">
        <f t="shared" si="45"/>
        <v>-12.2201319469303</v>
      </c>
      <c r="G340">
        <f t="shared" si="46"/>
        <v>26.2384644692517</v>
      </c>
      <c r="H340">
        <v>0</v>
      </c>
      <c r="J340">
        <f t="shared" si="47"/>
        <v>12.2201319469303</v>
      </c>
      <c r="Q340">
        <f t="shared" si="48"/>
        <v>0</v>
      </c>
      <c r="R340">
        <f t="shared" si="49"/>
        <v>0</v>
      </c>
      <c r="S340">
        <f t="shared" si="50"/>
        <v>0</v>
      </c>
      <c r="T340">
        <f t="shared" si="51"/>
        <v>0</v>
      </c>
      <c r="U340">
        <f t="shared" si="52"/>
        <v>-12.2201319469303</v>
      </c>
      <c r="V340">
        <f t="shared" si="53"/>
        <v>26.2384644692517</v>
      </c>
    </row>
    <row r="341" spans="1:22">
      <c r="A341">
        <f>'v mode buck small signal'!X341</f>
        <v>79</v>
      </c>
      <c r="B341">
        <f>'v mode buck small signal'!AI341</f>
        <v>-28.8089847619157</v>
      </c>
      <c r="C341">
        <f>'v mode buck small signal'!AJ341</f>
        <v>-169.115599637595</v>
      </c>
      <c r="D341">
        <f>AMP!$AA341</f>
        <v>16.4454282689232</v>
      </c>
      <c r="E341">
        <f>AMP!$AB341</f>
        <v>194.685302570604</v>
      </c>
      <c r="F341">
        <f t="shared" si="45"/>
        <v>-12.3635564929925</v>
      </c>
      <c r="G341">
        <f t="shared" si="46"/>
        <v>25.5697029330092</v>
      </c>
      <c r="H341">
        <v>0</v>
      </c>
      <c r="J341">
        <f t="shared" si="47"/>
        <v>12.3635564929925</v>
      </c>
      <c r="Q341">
        <f t="shared" si="48"/>
        <v>0</v>
      </c>
      <c r="R341">
        <f t="shared" si="49"/>
        <v>0</v>
      </c>
      <c r="S341">
        <f t="shared" si="50"/>
        <v>0</v>
      </c>
      <c r="T341">
        <f t="shared" si="51"/>
        <v>0</v>
      </c>
      <c r="U341">
        <f t="shared" si="52"/>
        <v>-12.3635564929925</v>
      </c>
      <c r="V341">
        <f t="shared" si="53"/>
        <v>25.5697029330092</v>
      </c>
    </row>
    <row r="342" spans="1:22">
      <c r="A342">
        <f>'v mode buck small signal'!X342</f>
        <v>80</v>
      </c>
      <c r="B342">
        <f>'v mode buck small signal'!AI342</f>
        <v>-28.9841387227015</v>
      </c>
      <c r="C342">
        <f>'v mode buck small signal'!AJ342</f>
        <v>-169.192428914173</v>
      </c>
      <c r="D342">
        <f>AMP!$AA342</f>
        <v>16.4783001920239</v>
      </c>
      <c r="E342">
        <f>AMP!$AB342</f>
        <v>194.093279990468</v>
      </c>
      <c r="F342">
        <f t="shared" si="45"/>
        <v>-12.5058385306776</v>
      </c>
      <c r="G342">
        <f t="shared" si="46"/>
        <v>24.9008510762949</v>
      </c>
      <c r="H342">
        <v>0</v>
      </c>
      <c r="J342">
        <f t="shared" si="47"/>
        <v>12.5058385306776</v>
      </c>
      <c r="Q342">
        <f t="shared" si="48"/>
        <v>0</v>
      </c>
      <c r="R342">
        <f t="shared" si="49"/>
        <v>0</v>
      </c>
      <c r="S342">
        <f t="shared" si="50"/>
        <v>0</v>
      </c>
      <c r="T342">
        <f t="shared" si="51"/>
        <v>0</v>
      </c>
      <c r="U342">
        <f t="shared" si="52"/>
        <v>-12.5058385306776</v>
      </c>
      <c r="V342">
        <f t="shared" si="53"/>
        <v>24.9008510762949</v>
      </c>
    </row>
    <row r="343" spans="1:22">
      <c r="A343">
        <f>'v mode buck small signal'!X343</f>
        <v>81</v>
      </c>
      <c r="B343">
        <f>'v mode buck small signal'!AI343</f>
        <v>-29.1566798850631</v>
      </c>
      <c r="C343">
        <f>'v mode buck small signal'!AJ343</f>
        <v>-169.273869457936</v>
      </c>
      <c r="D343">
        <f>AMP!$AA343</f>
        <v>16.5096698069632</v>
      </c>
      <c r="E343">
        <f>AMP!$AB343</f>
        <v>193.505825511882</v>
      </c>
      <c r="F343">
        <f t="shared" si="45"/>
        <v>-12.6470100780999</v>
      </c>
      <c r="G343">
        <f t="shared" si="46"/>
        <v>24.2319560539456</v>
      </c>
      <c r="H343">
        <v>0</v>
      </c>
      <c r="J343">
        <f t="shared" si="47"/>
        <v>12.6470100780999</v>
      </c>
      <c r="Q343">
        <f t="shared" si="48"/>
        <v>0</v>
      </c>
      <c r="R343">
        <f t="shared" si="49"/>
        <v>0</v>
      </c>
      <c r="S343">
        <f t="shared" si="50"/>
        <v>0</v>
      </c>
      <c r="T343">
        <f t="shared" si="51"/>
        <v>0</v>
      </c>
      <c r="U343">
        <f t="shared" si="52"/>
        <v>-12.6470100780999</v>
      </c>
      <c r="V343">
        <f t="shared" si="53"/>
        <v>24.2319560539456</v>
      </c>
    </row>
    <row r="344" spans="1:22">
      <c r="A344">
        <f>'v mode buck small signal'!X344</f>
        <v>82</v>
      </c>
      <c r="B344">
        <f>'v mode buck small signal'!AI344</f>
        <v>-29.3266828130947</v>
      </c>
      <c r="C344">
        <f>'v mode buck small signal'!AJ344</f>
        <v>-169.359872767002</v>
      </c>
      <c r="D344">
        <f>AMP!$AA344</f>
        <v>16.5395810003258</v>
      </c>
      <c r="E344">
        <f>AMP!$AB344</f>
        <v>192.922934980121</v>
      </c>
      <c r="F344">
        <f t="shared" si="45"/>
        <v>-12.7871018127689</v>
      </c>
      <c r="G344">
        <f t="shared" si="46"/>
        <v>23.5630622131195</v>
      </c>
      <c r="H344">
        <v>0</v>
      </c>
      <c r="J344">
        <f t="shared" si="47"/>
        <v>12.7871018127689</v>
      </c>
      <c r="Q344">
        <f t="shared" si="48"/>
        <v>0</v>
      </c>
      <c r="R344">
        <f t="shared" si="49"/>
        <v>0</v>
      </c>
      <c r="S344">
        <f t="shared" si="50"/>
        <v>0</v>
      </c>
      <c r="T344">
        <f t="shared" si="51"/>
        <v>0</v>
      </c>
      <c r="U344">
        <f t="shared" si="52"/>
        <v>-12.7871018127689</v>
      </c>
      <c r="V344">
        <f t="shared" si="53"/>
        <v>23.5630622131195</v>
      </c>
    </row>
    <row r="345" spans="1:22">
      <c r="A345">
        <f>'v mode buck small signal'!X345</f>
        <v>83</v>
      </c>
      <c r="B345">
        <f>'v mode buck small signal'!AI345</f>
        <v>-29.494219300737</v>
      </c>
      <c r="C345">
        <f>'v mode buck small signal'!AJ345</f>
        <v>-169.450390399978</v>
      </c>
      <c r="D345">
        <f>AMP!$AA345</f>
        <v>16.5680761608328</v>
      </c>
      <c r="E345">
        <f>AMP!$AB345</f>
        <v>192.344601641781</v>
      </c>
      <c r="F345">
        <f t="shared" si="45"/>
        <v>-12.9261431399042</v>
      </c>
      <c r="G345">
        <f t="shared" si="46"/>
        <v>22.8942112418032</v>
      </c>
      <c r="H345">
        <v>0</v>
      </c>
      <c r="J345">
        <f t="shared" si="47"/>
        <v>12.9261431399042</v>
      </c>
      <c r="Q345">
        <f t="shared" si="48"/>
        <v>0</v>
      </c>
      <c r="R345">
        <f t="shared" si="49"/>
        <v>0</v>
      </c>
      <c r="S345">
        <f t="shared" si="50"/>
        <v>0</v>
      </c>
      <c r="T345">
        <f t="shared" si="51"/>
        <v>0</v>
      </c>
      <c r="U345">
        <f t="shared" si="52"/>
        <v>-12.9261431399042</v>
      </c>
      <c r="V345">
        <f t="shared" si="53"/>
        <v>22.8942112418032</v>
      </c>
    </row>
    <row r="346" spans="1:22">
      <c r="A346">
        <f>'v mode buck small signal'!X346</f>
        <v>84</v>
      </c>
      <c r="B346">
        <f>'v mode buck small signal'!AI346</f>
        <v>-29.6593584983679</v>
      </c>
      <c r="C346">
        <f>'v mode buck small signal'!AJ346</f>
        <v>-169.545374029795</v>
      </c>
      <c r="D346">
        <f>AMP!$AA346</f>
        <v>16.5951962418067</v>
      </c>
      <c r="E346">
        <f>AMP!$AB346</f>
        <v>191.770816337096</v>
      </c>
      <c r="F346">
        <f t="shared" si="45"/>
        <v>-13.0641622565611</v>
      </c>
      <c r="G346">
        <f t="shared" si="46"/>
        <v>22.2254423073003</v>
      </c>
      <c r="H346">
        <v>0</v>
      </c>
      <c r="J346">
        <f t="shared" si="47"/>
        <v>13.0641622565611</v>
      </c>
      <c r="Q346">
        <f t="shared" si="48"/>
        <v>0</v>
      </c>
      <c r="R346">
        <f t="shared" si="49"/>
        <v>0</v>
      </c>
      <c r="S346">
        <f t="shared" si="50"/>
        <v>0</v>
      </c>
      <c r="T346">
        <f t="shared" si="51"/>
        <v>0</v>
      </c>
      <c r="U346">
        <f t="shared" si="52"/>
        <v>-13.0641622565611</v>
      </c>
      <c r="V346">
        <f t="shared" si="53"/>
        <v>22.2254423073003</v>
      </c>
    </row>
    <row r="347" spans="1:22">
      <c r="A347">
        <f>'v mode buck small signal'!X347</f>
        <v>85</v>
      </c>
      <c r="B347">
        <f>'v mode buck small signal'!AI347</f>
        <v>-29.822167032303</v>
      </c>
      <c r="C347">
        <f>'v mode buck small signal'!AJ347</f>
        <v>-169.644775493918</v>
      </c>
      <c r="D347">
        <f>AMP!$AA347</f>
        <v>16.6209808204265</v>
      </c>
      <c r="E347">
        <f>AMP!$AB347</f>
        <v>191.201567679438</v>
      </c>
      <c r="F347">
        <f t="shared" si="45"/>
        <v>-13.2011862118765</v>
      </c>
      <c r="G347">
        <f t="shared" si="46"/>
        <v>21.5567921855205</v>
      </c>
      <c r="H347">
        <v>0</v>
      </c>
      <c r="J347">
        <f t="shared" si="47"/>
        <v>13.2011862118765</v>
      </c>
      <c r="Q347">
        <f t="shared" si="48"/>
        <v>0</v>
      </c>
      <c r="R347">
        <f t="shared" si="49"/>
        <v>0</v>
      </c>
      <c r="S347">
        <f t="shared" si="50"/>
        <v>0</v>
      </c>
      <c r="T347">
        <f t="shared" si="51"/>
        <v>0</v>
      </c>
      <c r="U347">
        <f t="shared" si="52"/>
        <v>-13.2011862118765</v>
      </c>
      <c r="V347">
        <f t="shared" si="53"/>
        <v>21.5567921855205</v>
      </c>
    </row>
    <row r="348" spans="1:22">
      <c r="A348">
        <f>'v mode buck small signal'!X348</f>
        <v>86</v>
      </c>
      <c r="B348">
        <f>'v mode buck small signal'!AI348</f>
        <v>-29.9827091176856</v>
      </c>
      <c r="C348">
        <f>'v mode buck small signal'!AJ348</f>
        <v>-169.748546841088</v>
      </c>
      <c r="D348">
        <f>AMP!$AA348</f>
        <v>16.6454681539766</v>
      </c>
      <c r="E348">
        <f>AMP!$AB348</f>
        <v>190.63684222291</v>
      </c>
      <c r="F348">
        <f t="shared" si="45"/>
        <v>-13.337240963709</v>
      </c>
      <c r="G348">
        <f t="shared" si="46"/>
        <v>20.8882953818222</v>
      </c>
      <c r="H348">
        <v>0</v>
      </c>
      <c r="J348">
        <f t="shared" si="47"/>
        <v>13.337240963709</v>
      </c>
      <c r="Q348">
        <f t="shared" si="48"/>
        <v>0</v>
      </c>
      <c r="R348">
        <f t="shared" si="49"/>
        <v>0</v>
      </c>
      <c r="S348">
        <f t="shared" si="50"/>
        <v>0</v>
      </c>
      <c r="T348">
        <f t="shared" si="51"/>
        <v>0</v>
      </c>
      <c r="U348">
        <f t="shared" si="52"/>
        <v>-13.337240963709</v>
      </c>
      <c r="V348">
        <f t="shared" si="53"/>
        <v>20.8882953818222</v>
      </c>
    </row>
    <row r="349" spans="1:22">
      <c r="A349">
        <f>'v mode buck small signal'!X349</f>
        <v>87</v>
      </c>
      <c r="B349">
        <f>'v mode buck small signal'!AI349</f>
        <v>-30.1410466652139</v>
      </c>
      <c r="C349">
        <f>'v mode buck small signal'!AJ349</f>
        <v>-169.856640374781</v>
      </c>
      <c r="D349">
        <f>AMP!$AA349</f>
        <v>16.6686952332783</v>
      </c>
      <c r="E349">
        <f>AMP!$AB349</f>
        <v>190.076624618868</v>
      </c>
      <c r="F349">
        <f t="shared" si="45"/>
        <v>-13.4723514319356</v>
      </c>
      <c r="G349">
        <f t="shared" si="46"/>
        <v>20.2199842440868</v>
      </c>
      <c r="H349">
        <v>0</v>
      </c>
      <c r="J349">
        <f t="shared" si="47"/>
        <v>13.4723514319356</v>
      </c>
      <c r="Q349">
        <f t="shared" si="48"/>
        <v>0</v>
      </c>
      <c r="R349">
        <f t="shared" si="49"/>
        <v>0</v>
      </c>
      <c r="S349">
        <f t="shared" si="50"/>
        <v>0</v>
      </c>
      <c r="T349">
        <f t="shared" si="51"/>
        <v>0</v>
      </c>
      <c r="U349">
        <f t="shared" si="52"/>
        <v>-13.4723514319356</v>
      </c>
      <c r="V349">
        <f t="shared" si="53"/>
        <v>20.2199842440868</v>
      </c>
    </row>
    <row r="350" spans="1:22">
      <c r="A350">
        <f>'v mode buck small signal'!X350</f>
        <v>88</v>
      </c>
      <c r="B350">
        <f>'v mode buck small signal'!AI350</f>
        <v>-30.297239382113</v>
      </c>
      <c r="C350">
        <f>'v mode buck small signal'!AJ350</f>
        <v>-169.969008693507</v>
      </c>
      <c r="D350">
        <f>AMP!$AA350</f>
        <v>16.6906978334772</v>
      </c>
      <c r="E350">
        <f>AMP!$AB350</f>
        <v>189.520897762147</v>
      </c>
      <c r="F350">
        <f t="shared" si="45"/>
        <v>-13.6065415486358</v>
      </c>
      <c r="G350">
        <f t="shared" si="46"/>
        <v>19.55188906864</v>
      </c>
      <c r="H350">
        <v>0</v>
      </c>
      <c r="J350">
        <f t="shared" si="47"/>
        <v>13.6065415486358</v>
      </c>
      <c r="Q350">
        <f t="shared" si="48"/>
        <v>0</v>
      </c>
      <c r="R350">
        <f t="shared" si="49"/>
        <v>0</v>
      </c>
      <c r="S350">
        <f t="shared" si="50"/>
        <v>0</v>
      </c>
      <c r="T350">
        <f t="shared" si="51"/>
        <v>0</v>
      </c>
      <c r="U350">
        <f t="shared" si="52"/>
        <v>-13.6065415486358</v>
      </c>
      <c r="V350">
        <f t="shared" si="53"/>
        <v>19.55188906864</v>
      </c>
    </row>
    <row r="351" spans="1:22">
      <c r="A351">
        <f>'v mode buck small signal'!X351</f>
        <v>89</v>
      </c>
      <c r="B351">
        <f>'v mode buck small signal'!AI351</f>
        <v>-30.4513448677297</v>
      </c>
      <c r="C351">
        <f>'v mode buck small signal'!AJ351</f>
        <v>-170.085604728119</v>
      </c>
      <c r="D351">
        <f>AMP!$AA351</f>
        <v>16.7115105623488</v>
      </c>
      <c r="E351">
        <f>AMP!$AB351</f>
        <v>188.969642927705</v>
      </c>
      <c r="F351">
        <f t="shared" si="45"/>
        <v>-13.7398343053809</v>
      </c>
      <c r="G351">
        <f t="shared" si="46"/>
        <v>18.8840381995863</v>
      </c>
      <c r="H351">
        <v>0</v>
      </c>
      <c r="J351">
        <f t="shared" si="47"/>
        <v>13.7398343053809</v>
      </c>
      <c r="Q351">
        <f t="shared" si="48"/>
        <v>0</v>
      </c>
      <c r="R351">
        <f t="shared" si="49"/>
        <v>0</v>
      </c>
      <c r="S351">
        <f t="shared" si="50"/>
        <v>0</v>
      </c>
      <c r="T351">
        <f t="shared" si="51"/>
        <v>0</v>
      </c>
      <c r="U351">
        <f t="shared" si="52"/>
        <v>-13.7398343053809</v>
      </c>
      <c r="V351">
        <f t="shared" si="53"/>
        <v>18.8840381995863</v>
      </c>
    </row>
    <row r="352" spans="1:22">
      <c r="A352">
        <f>'v mode buck small signal'!X352</f>
        <v>90</v>
      </c>
      <c r="B352">
        <f>'v mode buck small signal'!AI352</f>
        <v>-30.6034187040953</v>
      </c>
      <c r="C352">
        <f>'v mode buck small signal'!AJ352</f>
        <v>-170.206381776266</v>
      </c>
      <c r="D352">
        <f>AMP!$AA352</f>
        <v>16.731166906269</v>
      </c>
      <c r="E352">
        <f>AMP!$AB352</f>
        <v>188.422839898332</v>
      </c>
      <c r="F352">
        <f t="shared" si="45"/>
        <v>-13.8722517978263</v>
      </c>
      <c r="G352">
        <f t="shared" si="46"/>
        <v>18.2164581220664</v>
      </c>
      <c r="H352">
        <v>0</v>
      </c>
      <c r="J352">
        <f t="shared" si="47"/>
        <v>13.8722517978263</v>
      </c>
      <c r="Q352">
        <f t="shared" si="48"/>
        <v>0</v>
      </c>
      <c r="R352">
        <f t="shared" si="49"/>
        <v>0</v>
      </c>
      <c r="S352">
        <f t="shared" si="50"/>
        <v>0</v>
      </c>
      <c r="T352">
        <f t="shared" si="51"/>
        <v>0</v>
      </c>
      <c r="U352">
        <f t="shared" si="52"/>
        <v>-13.8722517978263</v>
      </c>
      <c r="V352">
        <f t="shared" si="53"/>
        <v>18.2164581220664</v>
      </c>
    </row>
    <row r="353" spans="1:22">
      <c r="A353">
        <f>'v mode buck small signal'!X353</f>
        <v>91</v>
      </c>
      <c r="B353">
        <f>'v mode buck small signal'!AI353</f>
        <v>-30.753514541779</v>
      </c>
      <c r="C353">
        <f>'v mode buck small signal'!AJ353</f>
        <v>-170.331293534131</v>
      </c>
      <c r="D353">
        <f>AMP!$AA353</f>
        <v>16.7496992739897</v>
      </c>
      <c r="E353">
        <f>AMP!$AB353</f>
        <v>187.880467084034</v>
      </c>
      <c r="F353">
        <f t="shared" si="45"/>
        <v>-14.0038152677893</v>
      </c>
      <c r="G353">
        <f t="shared" si="46"/>
        <v>17.5491735499029</v>
      </c>
      <c r="H353">
        <v>0</v>
      </c>
      <c r="J353">
        <f t="shared" si="47"/>
        <v>14.0038152677893</v>
      </c>
      <c r="Q353">
        <f t="shared" si="48"/>
        <v>0</v>
      </c>
      <c r="R353">
        <f t="shared" si="49"/>
        <v>0</v>
      </c>
      <c r="S353">
        <f t="shared" si="50"/>
        <v>0</v>
      </c>
      <c r="T353">
        <f t="shared" si="51"/>
        <v>0</v>
      </c>
      <c r="U353">
        <f t="shared" si="52"/>
        <v>-14.0038152677893</v>
      </c>
      <c r="V353">
        <f t="shared" si="53"/>
        <v>17.5491735499029</v>
      </c>
    </row>
    <row r="354" spans="1:22">
      <c r="A354">
        <f>'v mode buck small signal'!X354</f>
        <v>92</v>
      </c>
      <c r="B354">
        <f>'v mode buck small signal'!AI354</f>
        <v>-30.9016841813271</v>
      </c>
      <c r="C354">
        <f>'v mode buck small signal'!AJ354</f>
        <v>-170.460294125587</v>
      </c>
      <c r="D354">
        <f>AMP!$AA354</f>
        <v>16.7671390383461</v>
      </c>
      <c r="E354">
        <f>AMP!$AB354</f>
        <v>187.342501633656</v>
      </c>
      <c r="F354">
        <f t="shared" si="45"/>
        <v>-14.134545142981</v>
      </c>
      <c r="G354">
        <f t="shared" si="46"/>
        <v>16.8822075080683</v>
      </c>
      <c r="H354">
        <v>0</v>
      </c>
      <c r="J354">
        <f t="shared" si="47"/>
        <v>14.134545142981</v>
      </c>
      <c r="Q354">
        <f t="shared" si="48"/>
        <v>0</v>
      </c>
      <c r="R354">
        <f t="shared" si="49"/>
        <v>0</v>
      </c>
      <c r="S354">
        <f t="shared" si="50"/>
        <v>0</v>
      </c>
      <c r="T354">
        <f t="shared" si="51"/>
        <v>0</v>
      </c>
      <c r="U354">
        <f t="shared" si="52"/>
        <v>-14.134545142981</v>
      </c>
      <c r="V354">
        <f t="shared" si="53"/>
        <v>16.8822075080683</v>
      </c>
    </row>
    <row r="355" spans="1:22">
      <c r="A355">
        <f>'v mode buck small signal'!X355</f>
        <v>93</v>
      </c>
      <c r="B355">
        <f>'v mode buck small signal'!AI355</f>
        <v>-31.0479776505622</v>
      </c>
      <c r="C355">
        <f>'v mode buck small signal'!AJ355</f>
        <v>-170.593338128898</v>
      </c>
      <c r="D355">
        <f>AMP!$AA355</f>
        <v>16.7835165760148</v>
      </c>
      <c r="E355">
        <f>AMP!$AB355</f>
        <v>186.808919539253</v>
      </c>
      <c r="F355">
        <f t="shared" si="45"/>
        <v>-14.2644610745474</v>
      </c>
      <c r="G355">
        <f t="shared" si="46"/>
        <v>16.2155814103544</v>
      </c>
      <c r="H355">
        <v>0</v>
      </c>
      <c r="J355">
        <f t="shared" si="47"/>
        <v>14.2644610745474</v>
      </c>
      <c r="Q355">
        <f t="shared" si="48"/>
        <v>0</v>
      </c>
      <c r="R355">
        <f t="shared" si="49"/>
        <v>0</v>
      </c>
      <c r="S355">
        <f t="shared" si="50"/>
        <v>0</v>
      </c>
      <c r="T355">
        <f t="shared" si="51"/>
        <v>0</v>
      </c>
      <c r="U355">
        <f t="shared" si="52"/>
        <v>-14.2644610745474</v>
      </c>
      <c r="V355">
        <f t="shared" si="53"/>
        <v>16.2155814103544</v>
      </c>
    </row>
    <row r="356" spans="1:22">
      <c r="A356">
        <f>'v mode buck small signal'!X356</f>
        <v>94</v>
      </c>
      <c r="B356">
        <f>'v mode buck small signal'!AI356</f>
        <v>-31.1924432779958</v>
      </c>
      <c r="C356">
        <f>'v mode buck small signal'!AJ356</f>
        <v>-170.730380601088</v>
      </c>
      <c r="D356">
        <f>AMP!$AA356</f>
        <v>16.7988613054338</v>
      </c>
      <c r="E356">
        <f>AMP!$AB356</f>
        <v>186.279695733701</v>
      </c>
      <c r="F356">
        <f t="shared" si="45"/>
        <v>-14.393581972562</v>
      </c>
      <c r="G356">
        <f t="shared" si="46"/>
        <v>15.5493151326122</v>
      </c>
      <c r="H356">
        <v>0</v>
      </c>
      <c r="J356">
        <f t="shared" si="47"/>
        <v>14.393581972562</v>
      </c>
      <c r="Q356">
        <f t="shared" si="48"/>
        <v>0</v>
      </c>
      <c r="R356">
        <f t="shared" si="49"/>
        <v>0</v>
      </c>
      <c r="S356">
        <f t="shared" si="50"/>
        <v>0</v>
      </c>
      <c r="T356">
        <f t="shared" si="51"/>
        <v>0</v>
      </c>
      <c r="U356">
        <f t="shared" si="52"/>
        <v>-14.393581972562</v>
      </c>
      <c r="V356">
        <f t="shared" si="53"/>
        <v>15.5493151326122</v>
      </c>
    </row>
    <row r="357" spans="1:22">
      <c r="A357">
        <f>'v mode buck small signal'!X357</f>
        <v>95</v>
      </c>
      <c r="B357">
        <f>'v mode buck small signal'!AI357</f>
        <v>-31.3351277625901</v>
      </c>
      <c r="C357">
        <f>'v mode buck small signal'!AJ357</f>
        <v>-170.871377100102</v>
      </c>
      <c r="D357">
        <f>AMP!$AA357</f>
        <v>16.8132017229867</v>
      </c>
      <c r="E357">
        <f>AMP!$AB357</f>
        <v>185.75480418198</v>
      </c>
      <c r="F357">
        <f t="shared" si="45"/>
        <v>-14.5219260396033</v>
      </c>
      <c r="G357">
        <f t="shared" si="46"/>
        <v>14.8834270818778</v>
      </c>
      <c r="H357">
        <v>0</v>
      </c>
      <c r="J357">
        <f t="shared" si="47"/>
        <v>14.5219260396033</v>
      </c>
      <c r="Q357">
        <f t="shared" si="48"/>
        <v>0</v>
      </c>
      <c r="R357">
        <f t="shared" si="49"/>
        <v>0</v>
      </c>
      <c r="S357">
        <f t="shared" si="50"/>
        <v>0</v>
      </c>
      <c r="T357">
        <f t="shared" si="51"/>
        <v>0</v>
      </c>
      <c r="U357">
        <f t="shared" si="52"/>
        <v>-14.5219260396033</v>
      </c>
      <c r="V357">
        <f t="shared" si="53"/>
        <v>14.8834270818778</v>
      </c>
    </row>
    <row r="358" spans="1:22">
      <c r="A358">
        <f>'v mode buck small signal'!X358</f>
        <v>96</v>
      </c>
      <c r="B358">
        <f>'v mode buck small signal'!AI358</f>
        <v>-31.4760762400862</v>
      </c>
      <c r="C358">
        <f>'v mode buck small signal'!AJ358</f>
        <v>-171.016283704865</v>
      </c>
      <c r="D358">
        <f>AMP!$AA358</f>
        <v>16.8265654375476</v>
      </c>
      <c r="E358">
        <f>AMP!$AB358</f>
        <v>185.234217966557</v>
      </c>
      <c r="F358">
        <f t="shared" si="45"/>
        <v>-14.6495108025386</v>
      </c>
      <c r="G358">
        <f t="shared" si="46"/>
        <v>14.2179342616917</v>
      </c>
      <c r="H358">
        <v>0</v>
      </c>
      <c r="J358">
        <f t="shared" si="47"/>
        <v>14.6495108025386</v>
      </c>
      <c r="Q358">
        <f t="shared" si="48"/>
        <v>0</v>
      </c>
      <c r="R358">
        <f t="shared" si="49"/>
        <v>0</v>
      </c>
      <c r="S358">
        <f t="shared" si="50"/>
        <v>0</v>
      </c>
      <c r="T358">
        <f t="shared" si="51"/>
        <v>0</v>
      </c>
      <c r="U358">
        <f t="shared" si="52"/>
        <v>-14.6495108025386</v>
      </c>
      <c r="V358">
        <f t="shared" si="53"/>
        <v>14.2179342616917</v>
      </c>
    </row>
    <row r="359" spans="1:22">
      <c r="A359">
        <f>'v mode buck small signal'!X359</f>
        <v>97</v>
      </c>
      <c r="B359">
        <f>'v mode buck small signal'!AI359</f>
        <v>-31.615332346103</v>
      </c>
      <c r="C359">
        <f>'v mode buck small signal'!AJ359</f>
        <v>-171.165057033351</v>
      </c>
      <c r="D359">
        <f>AMP!$AA359</f>
        <v>16.8389792034749</v>
      </c>
      <c r="E359">
        <f>AMP!$AB359</f>
        <v>184.717909367234</v>
      </c>
      <c r="F359">
        <f t="shared" si="45"/>
        <v>-14.7763531426281</v>
      </c>
      <c r="G359">
        <f t="shared" si="46"/>
        <v>13.5528523338835</v>
      </c>
      <c r="H359">
        <v>0</v>
      </c>
      <c r="J359">
        <f t="shared" si="47"/>
        <v>14.7763531426281</v>
      </c>
      <c r="Q359">
        <f t="shared" si="48"/>
        <v>0</v>
      </c>
      <c r="R359">
        <f t="shared" si="49"/>
        <v>0</v>
      </c>
      <c r="S359">
        <f t="shared" si="50"/>
        <v>0</v>
      </c>
      <c r="T359">
        <f t="shared" si="51"/>
        <v>0</v>
      </c>
      <c r="U359">
        <f t="shared" si="52"/>
        <v>-14.7763531426281</v>
      </c>
      <c r="V359">
        <f t="shared" si="53"/>
        <v>13.5528523338835</v>
      </c>
    </row>
    <row r="360" spans="1:22">
      <c r="A360">
        <f>'v mode buck small signal'!X360</f>
        <v>98</v>
      </c>
      <c r="B360">
        <f>'v mode buck small signal'!AI360</f>
        <v>-31.752938276193</v>
      </c>
      <c r="C360">
        <f>'v mode buck small signal'!AJ360</f>
        <v>-171.31765425877</v>
      </c>
      <c r="D360">
        <f>AMP!$AA360</f>
        <v>16.8504689521403</v>
      </c>
      <c r="E360">
        <f>AMP!$AB360</f>
        <v>184.205849935843</v>
      </c>
      <c r="F360">
        <f t="shared" si="45"/>
        <v>-14.9024693240526</v>
      </c>
      <c r="G360">
        <f t="shared" si="46"/>
        <v>12.8881956770722</v>
      </c>
      <c r="H360">
        <v>0</v>
      </c>
      <c r="J360">
        <f t="shared" si="47"/>
        <v>14.9024693240526</v>
      </c>
      <c r="Q360">
        <f t="shared" si="48"/>
        <v>0</v>
      </c>
      <c r="R360">
        <f t="shared" si="49"/>
        <v>0</v>
      </c>
      <c r="S360">
        <f t="shared" si="50"/>
        <v>0</v>
      </c>
      <c r="T360">
        <f t="shared" si="51"/>
        <v>0</v>
      </c>
      <c r="U360">
        <f t="shared" si="52"/>
        <v>-14.9024693240526</v>
      </c>
      <c r="V360">
        <f t="shared" si="53"/>
        <v>12.8881956770722</v>
      </c>
    </row>
    <row r="361" spans="1:22">
      <c r="A361">
        <f>'v mode buck small signal'!X361</f>
        <v>99</v>
      </c>
      <c r="B361">
        <f>'v mode buck small signal'!AI361</f>
        <v>-31.8889348430323</v>
      </c>
      <c r="C361">
        <f>'v mode buck small signal'!AJ361</f>
        <v>-171.474033123972</v>
      </c>
      <c r="D361">
        <f>AMP!$AA361</f>
        <v>16.8610598220671</v>
      </c>
      <c r="E361">
        <f>AMP!$AB361</f>
        <v>183.698010566093</v>
      </c>
      <c r="F361">
        <f t="shared" si="45"/>
        <v>-15.0278750209652</v>
      </c>
      <c r="G361">
        <f t="shared" si="46"/>
        <v>12.223977442121</v>
      </c>
      <c r="H361">
        <v>0</v>
      </c>
      <c r="J361">
        <f t="shared" si="47"/>
        <v>15.0278750209652</v>
      </c>
      <c r="Q361">
        <f t="shared" si="48"/>
        <v>0</v>
      </c>
      <c r="R361">
        <f t="shared" si="49"/>
        <v>0</v>
      </c>
      <c r="S361">
        <f t="shared" si="50"/>
        <v>0</v>
      </c>
      <c r="T361">
        <f t="shared" si="51"/>
        <v>0</v>
      </c>
      <c r="U361">
        <f t="shared" si="52"/>
        <v>-15.0278750209652</v>
      </c>
      <c r="V361">
        <f t="shared" si="53"/>
        <v>12.223977442121</v>
      </c>
    </row>
    <row r="362" spans="1:22">
      <c r="A362">
        <f>'v mode buck small signal'!X362</f>
        <v>100</v>
      </c>
      <c r="B362">
        <f>'v mode buck small signal'!AI362</f>
        <v>-32.0233615309076</v>
      </c>
      <c r="C362">
        <f>'v mode buck small signal'!AJ362</f>
        <v>-171.634151954153</v>
      </c>
      <c r="D362">
        <f>AMP!$AA362</f>
        <v>16.8707761877548</v>
      </c>
      <c r="E362">
        <f>AMP!$AB362</f>
        <v>183.194361558904</v>
      </c>
      <c r="F362">
        <f t="shared" si="45"/>
        <v>-15.1525853431528</v>
      </c>
      <c r="G362">
        <f t="shared" si="46"/>
        <v>11.5602096047507</v>
      </c>
      <c r="H362">
        <v>0</v>
      </c>
      <c r="J362">
        <f t="shared" si="47"/>
        <v>15.1525853431528</v>
      </c>
      <c r="Q362">
        <f t="shared" si="48"/>
        <v>0</v>
      </c>
      <c r="R362">
        <f t="shared" si="49"/>
        <v>0</v>
      </c>
      <c r="S362">
        <f t="shared" si="50"/>
        <v>0</v>
      </c>
      <c r="T362">
        <f t="shared" si="51"/>
        <v>0</v>
      </c>
      <c r="U362">
        <f t="shared" si="52"/>
        <v>-15.1525853431528</v>
      </c>
      <c r="V362">
        <f t="shared" si="53"/>
        <v>11.5602096047507</v>
      </c>
    </row>
    <row r="363" spans="1:22">
      <c r="A363">
        <f>'v mode buck small signal'!X363</f>
        <v>110</v>
      </c>
      <c r="B363">
        <f>'v mode buck small signal'!AI363</f>
        <v>-33.2891189828966</v>
      </c>
      <c r="C363">
        <f>'v mode buck small signal'!AJ363</f>
        <v>-173.432304248064</v>
      </c>
      <c r="D363">
        <f>AMP!$AA363</f>
        <v>16.9247100775232</v>
      </c>
      <c r="E363">
        <f>AMP!$AB363</f>
        <v>178.381494984884</v>
      </c>
      <c r="F363">
        <f t="shared" si="45"/>
        <v>-16.3644089053734</v>
      </c>
      <c r="G363">
        <f t="shared" si="46"/>
        <v>4.94919073681973</v>
      </c>
      <c r="H363">
        <v>0</v>
      </c>
      <c r="J363">
        <f t="shared" si="47"/>
        <v>16.3644089053734</v>
      </c>
      <c r="Q363">
        <f t="shared" si="48"/>
        <v>0</v>
      </c>
      <c r="R363">
        <f t="shared" si="49"/>
        <v>0</v>
      </c>
      <c r="S363">
        <f t="shared" si="50"/>
        <v>0</v>
      </c>
      <c r="T363">
        <f t="shared" si="51"/>
        <v>0</v>
      </c>
      <c r="U363">
        <f t="shared" si="52"/>
        <v>-16.3644089053734</v>
      </c>
      <c r="V363">
        <f t="shared" si="53"/>
        <v>4.94919073681973</v>
      </c>
    </row>
    <row r="364" spans="1:22">
      <c r="A364">
        <f>'v mode buck small signal'!X364</f>
        <v>120</v>
      </c>
      <c r="B364">
        <f>'v mode buck small signal'!AI364</f>
        <v>-34.4331871816141</v>
      </c>
      <c r="C364">
        <f>'v mode buck small signal'!AJ364</f>
        <v>-175.563194160848</v>
      </c>
      <c r="D364">
        <f>AMP!$AA364</f>
        <v>16.9132602902899</v>
      </c>
      <c r="E364">
        <f>AMP!$AB364</f>
        <v>173.952510226147</v>
      </c>
      <c r="F364">
        <f t="shared" si="45"/>
        <v>-17.5199268913242</v>
      </c>
      <c r="G364">
        <f t="shared" si="46"/>
        <v>-1.610683934702</v>
      </c>
      <c r="H364">
        <v>0</v>
      </c>
      <c r="J364">
        <f t="shared" si="47"/>
        <v>17.5199268913242</v>
      </c>
      <c r="Q364">
        <f t="shared" si="48"/>
        <v>0</v>
      </c>
      <c r="R364">
        <f t="shared" si="49"/>
        <v>0</v>
      </c>
      <c r="S364">
        <f t="shared" si="50"/>
        <v>0</v>
      </c>
      <c r="T364">
        <f t="shared" si="51"/>
        <v>0</v>
      </c>
      <c r="U364">
        <f t="shared" si="52"/>
        <v>-17.5199268913242</v>
      </c>
      <c r="V364">
        <f t="shared" si="53"/>
        <v>-1.610683934702</v>
      </c>
    </row>
    <row r="365" spans="1:22">
      <c r="A365">
        <f>'v mode buck small signal'!X365</f>
        <v>130</v>
      </c>
      <c r="B365">
        <f>'v mode buck small signal'!AI365</f>
        <v>-35.4794495196978</v>
      </c>
      <c r="C365">
        <f>'v mode buck small signal'!AJ365</f>
        <v>-177.99537081383</v>
      </c>
      <c r="D365">
        <f>AMP!$AA365</f>
        <v>16.8516079179946</v>
      </c>
      <c r="E365">
        <f>AMP!$AB365</f>
        <v>169.874606280969</v>
      </c>
      <c r="F365">
        <f t="shared" si="45"/>
        <v>-18.6278416017031</v>
      </c>
      <c r="G365">
        <f t="shared" si="46"/>
        <v>-8.12076453286068</v>
      </c>
      <c r="H365">
        <v>0</v>
      </c>
      <c r="J365">
        <f t="shared" si="47"/>
        <v>18.6278416017031</v>
      </c>
      <c r="Q365">
        <f t="shared" si="48"/>
        <v>0</v>
      </c>
      <c r="R365">
        <f t="shared" si="49"/>
        <v>0</v>
      </c>
      <c r="S365">
        <f t="shared" si="50"/>
        <v>0</v>
      </c>
      <c r="T365">
        <f t="shared" si="51"/>
        <v>0</v>
      </c>
      <c r="U365">
        <f t="shared" si="52"/>
        <v>-18.6278416017031</v>
      </c>
      <c r="V365">
        <f t="shared" si="53"/>
        <v>-8.12076453286068</v>
      </c>
    </row>
    <row r="366" spans="1:22">
      <c r="A366">
        <f>'v mode buck small signal'!X366</f>
        <v>140</v>
      </c>
      <c r="B366">
        <f>'v mode buck small signal'!AI366</f>
        <v>-36.4457780831721</v>
      </c>
      <c r="C366">
        <f>'v mode buck small signal'!AJ366</f>
        <v>-180.7031283447</v>
      </c>
      <c r="D366">
        <f>AMP!$AA366</f>
        <v>16.7512710535598</v>
      </c>
      <c r="E366">
        <f>AMP!$AB366</f>
        <v>166.116050822451</v>
      </c>
      <c r="F366">
        <f t="shared" si="45"/>
        <v>-19.6945070296124</v>
      </c>
      <c r="G366">
        <f t="shared" si="46"/>
        <v>-14.5870775222491</v>
      </c>
      <c r="H366">
        <v>0</v>
      </c>
      <c r="J366">
        <f t="shared" si="47"/>
        <v>19.6945070296124</v>
      </c>
      <c r="Q366">
        <f t="shared" si="48"/>
        <v>0</v>
      </c>
      <c r="R366">
        <f t="shared" si="49"/>
        <v>0</v>
      </c>
      <c r="S366">
        <f t="shared" si="50"/>
        <v>0</v>
      </c>
      <c r="T366">
        <f t="shared" si="51"/>
        <v>0</v>
      </c>
      <c r="U366">
        <f t="shared" si="52"/>
        <v>-19.6945070296124</v>
      </c>
      <c r="V366">
        <f t="shared" si="53"/>
        <v>-14.5870775222491</v>
      </c>
    </row>
    <row r="367" spans="1:22">
      <c r="A367">
        <f>'v mode buck small signal'!X367</f>
        <v>150</v>
      </c>
      <c r="B367">
        <f>'v mode buck small signal'!AI367</f>
        <v>-37.3457617223573</v>
      </c>
      <c r="C367">
        <f>'v mode buck small signal'!AJ367</f>
        <v>-183.665602537251</v>
      </c>
      <c r="D367">
        <f>AMP!$AA367</f>
        <v>16.6210927271017</v>
      </c>
      <c r="E367">
        <f>AMP!$AB367</f>
        <v>162.647173308441</v>
      </c>
      <c r="F367">
        <f t="shared" si="45"/>
        <v>-20.7246689952556</v>
      </c>
      <c r="G367">
        <f t="shared" si="46"/>
        <v>-21.0184292288102</v>
      </c>
      <c r="H367">
        <v>0</v>
      </c>
      <c r="J367">
        <f t="shared" si="47"/>
        <v>20.7246689952556</v>
      </c>
      <c r="Q367">
        <f t="shared" si="48"/>
        <v>0</v>
      </c>
      <c r="R367">
        <f t="shared" si="49"/>
        <v>0</v>
      </c>
      <c r="S367">
        <f t="shared" si="50"/>
        <v>0</v>
      </c>
      <c r="T367">
        <f t="shared" si="51"/>
        <v>0</v>
      </c>
      <c r="U367">
        <f t="shared" si="52"/>
        <v>-20.7246689952556</v>
      </c>
      <c r="V367">
        <f t="shared" si="53"/>
        <v>-21.0184292288102</v>
      </c>
    </row>
    <row r="368" spans="1:22">
      <c r="A368">
        <f>'v mode buck small signal'!X368</f>
        <v>160</v>
      </c>
      <c r="B368">
        <f>'v mode buck small signal'!AI368</f>
        <v>-38.1898833164841</v>
      </c>
      <c r="C368">
        <f>'v mode buck small signal'!AJ368</f>
        <v>-186.865633324924</v>
      </c>
      <c r="D368">
        <f>AMP!$AA368</f>
        <v>16.4679304055402</v>
      </c>
      <c r="E368">
        <f>AMP!$AB368</f>
        <v>159.440751513395</v>
      </c>
      <c r="F368">
        <f t="shared" si="45"/>
        <v>-21.7219529109438</v>
      </c>
      <c r="G368">
        <f t="shared" si="46"/>
        <v>-27.4248818115291</v>
      </c>
      <c r="H368">
        <v>0</v>
      </c>
      <c r="J368">
        <f t="shared" si="47"/>
        <v>21.7219529109438</v>
      </c>
      <c r="Q368">
        <f t="shared" si="48"/>
        <v>0</v>
      </c>
      <c r="R368">
        <f t="shared" si="49"/>
        <v>0</v>
      </c>
      <c r="S368">
        <f t="shared" si="50"/>
        <v>0</v>
      </c>
      <c r="T368">
        <f t="shared" si="51"/>
        <v>0</v>
      </c>
      <c r="U368">
        <f t="shared" si="52"/>
        <v>-21.7219529109438</v>
      </c>
      <c r="V368">
        <f t="shared" si="53"/>
        <v>-27.4248818115291</v>
      </c>
    </row>
    <row r="369" spans="1:22">
      <c r="A369">
        <f>'v mode buck small signal'!X369</f>
        <v>170</v>
      </c>
      <c r="B369">
        <f>'v mode buck small signal'!AI369</f>
        <v>-38.9863386835418</v>
      </c>
      <c r="C369">
        <f>'v mode buck small signal'!AJ369</f>
        <v>-190.288511541983</v>
      </c>
      <c r="D369">
        <f>AMP!$AA369</f>
        <v>16.2971466589026</v>
      </c>
      <c r="E369">
        <f>AMP!$AB369</f>
        <v>156.472081268869</v>
      </c>
      <c r="F369">
        <f t="shared" si="45"/>
        <v>-22.6891920246392</v>
      </c>
      <c r="G369">
        <f t="shared" si="46"/>
        <v>-33.816430273114</v>
      </c>
      <c r="H369">
        <v>0</v>
      </c>
      <c r="J369">
        <f t="shared" si="47"/>
        <v>22.6891920246392</v>
      </c>
      <c r="Q369">
        <f t="shared" si="48"/>
        <v>0</v>
      </c>
      <c r="R369">
        <f t="shared" si="49"/>
        <v>0</v>
      </c>
      <c r="S369">
        <f t="shared" si="50"/>
        <v>0</v>
      </c>
      <c r="T369">
        <f t="shared" si="51"/>
        <v>0</v>
      </c>
      <c r="U369">
        <f t="shared" si="52"/>
        <v>-22.6891920246392</v>
      </c>
      <c r="V369">
        <f t="shared" si="53"/>
        <v>-33.816430273114</v>
      </c>
    </row>
    <row r="370" spans="1:22">
      <c r="A370">
        <f>'v mode buck small signal'!X370</f>
        <v>180</v>
      </c>
      <c r="B370">
        <f>'v mode buck small signal'!AI370</f>
        <v>-39.7416164292801</v>
      </c>
      <c r="C370">
        <f>'v mode buck small signal'!AJ370</f>
        <v>-193.920677554403</v>
      </c>
      <c r="D370">
        <f>AMP!$AA370</f>
        <v>16.1129644419123</v>
      </c>
      <c r="E370">
        <f>AMP!$AB370</f>
        <v>153.718886101504</v>
      </c>
      <c r="F370">
        <f t="shared" si="45"/>
        <v>-23.6286519873678</v>
      </c>
      <c r="G370">
        <f t="shared" si="46"/>
        <v>-40.2017914528995</v>
      </c>
      <c r="H370">
        <v>0</v>
      </c>
      <c r="J370">
        <f t="shared" si="47"/>
        <v>23.6286519873678</v>
      </c>
      <c r="Q370">
        <f t="shared" si="48"/>
        <v>0</v>
      </c>
      <c r="R370">
        <f t="shared" si="49"/>
        <v>0</v>
      </c>
      <c r="S370">
        <f t="shared" si="50"/>
        <v>0</v>
      </c>
      <c r="T370">
        <f t="shared" si="51"/>
        <v>0</v>
      </c>
      <c r="U370">
        <f t="shared" si="52"/>
        <v>-23.6286519873678</v>
      </c>
      <c r="V370">
        <f t="shared" si="53"/>
        <v>-40.2017914528995</v>
      </c>
    </row>
    <row r="371" spans="1:22">
      <c r="A371">
        <f>'v mode buck small signal'!X371</f>
        <v>190</v>
      </c>
      <c r="B371">
        <f>'v mode buck small signal'!AI371</f>
        <v>-40.4609149412482</v>
      </c>
      <c r="C371">
        <f>'v mode buck small signal'!AJ371</f>
        <v>-197.748423440674</v>
      </c>
      <c r="D371">
        <f>AMP!$AA371</f>
        <v>15.9187283953255</v>
      </c>
      <c r="E371">
        <f>AMP!$AB371</f>
        <v>151.161151639645</v>
      </c>
      <c r="F371">
        <f t="shared" si="45"/>
        <v>-24.5421865459227</v>
      </c>
      <c r="G371">
        <f t="shared" si="46"/>
        <v>-46.5872718010297</v>
      </c>
      <c r="H371">
        <v>0</v>
      </c>
      <c r="J371">
        <f t="shared" si="47"/>
        <v>24.5421865459227</v>
      </c>
      <c r="Q371">
        <f t="shared" si="48"/>
        <v>0</v>
      </c>
      <c r="R371">
        <f t="shared" si="49"/>
        <v>0</v>
      </c>
      <c r="S371">
        <f t="shared" si="50"/>
        <v>0</v>
      </c>
      <c r="T371">
        <f t="shared" si="51"/>
        <v>0</v>
      </c>
      <c r="U371">
        <f t="shared" si="52"/>
        <v>-24.5421865459227</v>
      </c>
      <c r="V371">
        <f t="shared" si="53"/>
        <v>-46.5872718010297</v>
      </c>
    </row>
    <row r="372" spans="1:22">
      <c r="A372">
        <f>'v mode buck small signal'!X372</f>
        <v>200</v>
      </c>
      <c r="B372">
        <f>'v mode buck small signal'!AI372</f>
        <v>-41.1484464223407</v>
      </c>
      <c r="C372">
        <f>'v mode buck small signal'!AJ372</f>
        <v>-201.756657140406</v>
      </c>
      <c r="D372">
        <f>AMP!$AA372</f>
        <v>15.7170997463868</v>
      </c>
      <c r="E372">
        <f>AMP!$AB372</f>
        <v>148.780930546602</v>
      </c>
      <c r="F372">
        <f t="shared" si="45"/>
        <v>-25.4313466759539</v>
      </c>
      <c r="G372">
        <f t="shared" si="46"/>
        <v>-52.9757265938032</v>
      </c>
      <c r="H372">
        <v>0</v>
      </c>
      <c r="J372">
        <f t="shared" si="47"/>
        <v>25.4313466759539</v>
      </c>
      <c r="Q372">
        <f t="shared" si="48"/>
        <v>0</v>
      </c>
      <c r="R372">
        <f t="shared" si="49"/>
        <v>0</v>
      </c>
      <c r="S372">
        <f t="shared" si="50"/>
        <v>0</v>
      </c>
      <c r="T372">
        <f t="shared" si="51"/>
        <v>0</v>
      </c>
      <c r="U372">
        <f t="shared" si="52"/>
        <v>-25.4313466759539</v>
      </c>
      <c r="V372">
        <f t="shared" si="53"/>
        <v>-52.9757265938032</v>
      </c>
    </row>
    <row r="373" spans="1:22">
      <c r="A373">
        <f>'v mode buck small signal'!X373</f>
        <v>210</v>
      </c>
      <c r="B373">
        <f>'v mode buck small signal'!AI373</f>
        <v>-41.8076613194557</v>
      </c>
      <c r="C373">
        <f>'v mode buck small signal'!AJ373</f>
        <v>-205.927806428718</v>
      </c>
      <c r="D373">
        <f>AMP!$AA373</f>
        <v>15.5102035230209</v>
      </c>
      <c r="E373">
        <f>AMP!$AB373</f>
        <v>146.562142295891</v>
      </c>
      <c r="F373">
        <f t="shared" si="45"/>
        <v>-26.2974577964347</v>
      </c>
      <c r="G373">
        <f t="shared" si="46"/>
        <v>-59.3656641328269</v>
      </c>
      <c r="H373">
        <v>0</v>
      </c>
      <c r="J373">
        <f t="shared" si="47"/>
        <v>26.2974577964347</v>
      </c>
      <c r="Q373">
        <f t="shared" si="48"/>
        <v>0</v>
      </c>
      <c r="R373">
        <f t="shared" si="49"/>
        <v>0</v>
      </c>
      <c r="S373">
        <f t="shared" si="50"/>
        <v>0</v>
      </c>
      <c r="T373">
        <f t="shared" si="51"/>
        <v>0</v>
      </c>
      <c r="U373">
        <f t="shared" si="52"/>
        <v>-26.2974577964347</v>
      </c>
      <c r="V373">
        <f t="shared" si="53"/>
        <v>-59.3656641328269</v>
      </c>
    </row>
    <row r="374" spans="1:22">
      <c r="A374">
        <f>'v mode buck small signal'!X374</f>
        <v>220</v>
      </c>
      <c r="B374">
        <f>'v mode buck small signal'!AI374</f>
        <v>-42.4414158545318</v>
      </c>
      <c r="C374">
        <f>'v mode buck small signal'!AJ374</f>
        <v>-210.240962289714</v>
      </c>
      <c r="D374">
        <f>AMP!$AA374</f>
        <v>15.2997410032266</v>
      </c>
      <c r="E374">
        <f>AMP!$AB374</f>
        <v>144.490380295726</v>
      </c>
      <c r="F374">
        <f t="shared" si="45"/>
        <v>-27.1416748513052</v>
      </c>
      <c r="G374">
        <f t="shared" si="46"/>
        <v>-65.7505819939888</v>
      </c>
      <c r="H374">
        <v>0</v>
      </c>
      <c r="J374">
        <f t="shared" si="47"/>
        <v>27.1416748513052</v>
      </c>
      <c r="Q374">
        <f t="shared" si="48"/>
        <v>0</v>
      </c>
      <c r="R374">
        <f t="shared" si="49"/>
        <v>0</v>
      </c>
      <c r="S374">
        <f t="shared" si="50"/>
        <v>0</v>
      </c>
      <c r="T374">
        <f t="shared" si="51"/>
        <v>0</v>
      </c>
      <c r="U374">
        <f t="shared" si="52"/>
        <v>-27.1416748513052</v>
      </c>
      <c r="V374">
        <f t="shared" si="53"/>
        <v>-65.7505819939888</v>
      </c>
    </row>
    <row r="375" spans="1:22">
      <c r="A375">
        <f>'v mode buck small signal'!X375</f>
        <v>230</v>
      </c>
      <c r="B375">
        <f>'v mode buck small signal'!AI375</f>
        <v>-43.0520983672584</v>
      </c>
      <c r="C375">
        <f>'v mode buck small signal'!AJ375</f>
        <v>-214.671373361215</v>
      </c>
      <c r="D375">
        <f>AMP!$AA375</f>
        <v>15.0870764687837</v>
      </c>
      <c r="E375">
        <f>AMP!$AB375</f>
        <v>142.552732357425</v>
      </c>
      <c r="F375">
        <f t="shared" si="45"/>
        <v>-27.9650218984747</v>
      </c>
      <c r="G375">
        <f t="shared" si="46"/>
        <v>-72.11864100379</v>
      </c>
      <c r="H375">
        <v>0</v>
      </c>
      <c r="J375">
        <f t="shared" si="47"/>
        <v>27.9650218984747</v>
      </c>
      <c r="Q375">
        <f t="shared" si="48"/>
        <v>0</v>
      </c>
      <c r="R375">
        <f t="shared" si="49"/>
        <v>0</v>
      </c>
      <c r="S375">
        <f t="shared" si="50"/>
        <v>0</v>
      </c>
      <c r="T375">
        <f t="shared" si="51"/>
        <v>0</v>
      </c>
      <c r="U375">
        <f t="shared" si="52"/>
        <v>-27.9650218984747</v>
      </c>
      <c r="V375">
        <f t="shared" si="53"/>
        <v>-72.11864100379</v>
      </c>
    </row>
    <row r="376" spans="1:22">
      <c r="A376">
        <f>'v mode buck small signal'!X376</f>
        <v>240</v>
      </c>
      <c r="B376">
        <f>'v mode buck small signal'!AI376</f>
        <v>-43.6417254960314</v>
      </c>
      <c r="C376">
        <f>'v mode buck small signal'!AJ376</f>
        <v>-219.190393485521</v>
      </c>
      <c r="D376">
        <f>AMP!$AA376</f>
        <v>14.8733047278054</v>
      </c>
      <c r="E376">
        <f>AMP!$AB376</f>
        <v>140.737616922725</v>
      </c>
      <c r="F376">
        <f t="shared" si="45"/>
        <v>-28.7684207682259</v>
      </c>
      <c r="G376">
        <f t="shared" si="46"/>
        <v>-78.4527765627961</v>
      </c>
      <c r="H376">
        <v>0</v>
      </c>
      <c r="J376">
        <f t="shared" si="47"/>
        <v>28.7684207682259</v>
      </c>
      <c r="Q376">
        <f t="shared" si="48"/>
        <v>0</v>
      </c>
      <c r="R376">
        <f t="shared" si="49"/>
        <v>0</v>
      </c>
      <c r="S376">
        <f t="shared" si="50"/>
        <v>0</v>
      </c>
      <c r="T376">
        <f t="shared" si="51"/>
        <v>0</v>
      </c>
      <c r="U376">
        <f t="shared" si="52"/>
        <v>-28.7684207682259</v>
      </c>
      <c r="V376">
        <f t="shared" si="53"/>
        <v>-78.4527765627961</v>
      </c>
    </row>
    <row r="377" spans="1:22">
      <c r="A377">
        <f>'v mode buck small signal'!X377</f>
        <v>250</v>
      </c>
      <c r="B377">
        <f>'v mode buck small signal'!AI377</f>
        <v>-44.2120160391689</v>
      </c>
      <c r="C377">
        <f>'v mode buck small signal'!AJ377</f>
        <v>-223.765944526615</v>
      </c>
      <c r="D377">
        <f>AMP!$AA377</f>
        <v>14.659304081297</v>
      </c>
      <c r="E377">
        <f>AMP!$AB377</f>
        <v>139.034635521839</v>
      </c>
      <c r="F377">
        <f t="shared" si="45"/>
        <v>-29.5527119578719</v>
      </c>
      <c r="G377">
        <f t="shared" si="46"/>
        <v>-84.7313090047763</v>
      </c>
      <c r="H377">
        <v>0</v>
      </c>
      <c r="J377">
        <f t="shared" si="47"/>
        <v>29.5527119578719</v>
      </c>
      <c r="Q377">
        <f t="shared" si="48"/>
        <v>0</v>
      </c>
      <c r="R377">
        <f t="shared" si="49"/>
        <v>0</v>
      </c>
      <c r="S377">
        <f t="shared" si="50"/>
        <v>0</v>
      </c>
      <c r="T377">
        <f t="shared" si="51"/>
        <v>0</v>
      </c>
      <c r="U377">
        <f t="shared" si="52"/>
        <v>-29.5527119578719</v>
      </c>
      <c r="V377">
        <f t="shared" si="53"/>
        <v>-84.7313090047763</v>
      </c>
    </row>
    <row r="378" spans="1:22">
      <c r="A378">
        <f>'v mode buck small signal'!X378</f>
        <v>260</v>
      </c>
      <c r="B378">
        <f>'v mode buck small signal'!AI378</f>
        <v>-44.7644481406298</v>
      </c>
      <c r="C378">
        <f>'v mode buck small signal'!AJ378</f>
        <v>-228.363486851616</v>
      </c>
      <c r="D378">
        <f>AMP!$AA378</f>
        <v>14.4457781604417</v>
      </c>
      <c r="E378">
        <f>AMP!$AB378</f>
        <v>137.434440909719</v>
      </c>
      <c r="F378">
        <f t="shared" si="45"/>
        <v>-30.3186699801881</v>
      </c>
      <c r="G378">
        <f t="shared" si="46"/>
        <v>-90.9290459418967</v>
      </c>
      <c r="H378">
        <v>0</v>
      </c>
      <c r="J378">
        <f t="shared" si="47"/>
        <v>30.3186699801881</v>
      </c>
      <c r="Q378">
        <f t="shared" si="48"/>
        <v>0</v>
      </c>
      <c r="R378">
        <f t="shared" si="49"/>
        <v>0</v>
      </c>
      <c r="S378">
        <f t="shared" si="50"/>
        <v>0</v>
      </c>
      <c r="T378">
        <f t="shared" si="51"/>
        <v>0</v>
      </c>
      <c r="U378">
        <f t="shared" si="52"/>
        <v>-30.3186699801881</v>
      </c>
      <c r="V378">
        <f t="shared" si="53"/>
        <v>-90.9290459418967</v>
      </c>
    </row>
    <row r="379" spans="1:22">
      <c r="A379">
        <f>'v mode buck small signal'!X379</f>
        <v>270</v>
      </c>
      <c r="B379">
        <f>'v mode buck small signal'!AI379</f>
        <v>-45.3003039072219</v>
      </c>
      <c r="C379">
        <f>'v mode buck small signal'!AJ379</f>
        <v>-232.947402999334</v>
      </c>
      <c r="D379">
        <f>AMP!$AA379</f>
        <v>14.2332891773512</v>
      </c>
      <c r="E379">
        <f>AMP!$AB379</f>
        <v>135.928619821312</v>
      </c>
      <c r="F379">
        <f t="shared" si="45"/>
        <v>-31.0670147298707</v>
      </c>
      <c r="G379">
        <f t="shared" si="46"/>
        <v>-97.0187831780217</v>
      </c>
      <c r="H379">
        <v>0</v>
      </c>
      <c r="J379">
        <f t="shared" si="47"/>
        <v>31.0670147298707</v>
      </c>
      <c r="Q379">
        <f t="shared" si="48"/>
        <v>0</v>
      </c>
      <c r="R379">
        <f t="shared" si="49"/>
        <v>0</v>
      </c>
      <c r="S379">
        <f t="shared" si="50"/>
        <v>0</v>
      </c>
      <c r="T379">
        <f t="shared" si="51"/>
        <v>0</v>
      </c>
      <c r="U379">
        <f t="shared" si="52"/>
        <v>-31.0670147298707</v>
      </c>
      <c r="V379">
        <f t="shared" si="53"/>
        <v>-97.0187831780217</v>
      </c>
    </row>
    <row r="380" spans="1:22">
      <c r="A380">
        <f>'v mode buck small signal'!X380</f>
        <v>280</v>
      </c>
      <c r="B380">
        <f>'v mode buck small signal'!AI380</f>
        <v>-45.820704475676</v>
      </c>
      <c r="C380">
        <f>'v mode buck small signal'!AJ380</f>
        <v>-237.482619617743</v>
      </c>
      <c r="D380">
        <f>AMP!$AA380</f>
        <v>14.0222844972987</v>
      </c>
      <c r="E380">
        <f>AMP!$AB380</f>
        <v>134.509589071408</v>
      </c>
      <c r="F380">
        <f t="shared" si="45"/>
        <v>-31.7984199783773</v>
      </c>
      <c r="G380">
        <f t="shared" si="46"/>
        <v>-102.973030546335</v>
      </c>
      <c r="H380">
        <v>0</v>
      </c>
      <c r="J380">
        <f t="shared" si="47"/>
        <v>31.7984199783773</v>
      </c>
      <c r="Q380">
        <f t="shared" si="48"/>
        <v>0</v>
      </c>
      <c r="R380">
        <f t="shared" si="49"/>
        <v>0</v>
      </c>
      <c r="S380">
        <f t="shared" si="50"/>
        <v>0</v>
      </c>
      <c r="T380">
        <f t="shared" si="51"/>
        <v>0</v>
      </c>
      <c r="U380">
        <f t="shared" si="52"/>
        <v>-31.7984199783773</v>
      </c>
      <c r="V380">
        <f t="shared" si="53"/>
        <v>-102.973030546335</v>
      </c>
    </row>
    <row r="381" spans="1:22">
      <c r="A381">
        <f>'v mode buck small signal'!X381</f>
        <v>290</v>
      </c>
      <c r="B381">
        <f>'v mode buck small signal'!AI381</f>
        <v>-46.326637768276</v>
      </c>
      <c r="C381">
        <f>'v mode buck small signal'!AJ381</f>
        <v>-241.93624485065</v>
      </c>
      <c r="D381">
        <f>AMP!$AA381</f>
        <v>13.8131179787285</v>
      </c>
      <c r="E381">
        <f>AMP!$AB381</f>
        <v>133.170503672004</v>
      </c>
      <c r="F381">
        <f t="shared" si="45"/>
        <v>-32.5135197895475</v>
      </c>
      <c r="G381">
        <f t="shared" si="46"/>
        <v>-108.765741178646</v>
      </c>
      <c r="H381">
        <v>0</v>
      </c>
      <c r="J381">
        <f t="shared" si="47"/>
        <v>32.5135197895475</v>
      </c>
      <c r="Q381">
        <f t="shared" si="48"/>
        <v>0</v>
      </c>
      <c r="R381">
        <f t="shared" si="49"/>
        <v>0</v>
      </c>
      <c r="S381">
        <f t="shared" si="50"/>
        <v>0</v>
      </c>
      <c r="T381">
        <f t="shared" si="51"/>
        <v>0</v>
      </c>
      <c r="U381">
        <f t="shared" si="52"/>
        <v>-32.5135197895475</v>
      </c>
      <c r="V381">
        <f t="shared" si="53"/>
        <v>-108.765741178646</v>
      </c>
    </row>
    <row r="382" spans="1:22">
      <c r="A382">
        <f>'v mode buck small signal'!X382</f>
        <v>300</v>
      </c>
      <c r="B382">
        <f>'v mode buck small signal'!AI382</f>
        <v>-46.8189806114593</v>
      </c>
      <c r="C382">
        <f>'v mode buck small signal'!AJ382</f>
        <v>-246.279000064434</v>
      </c>
      <c r="D382">
        <f>AMP!$AA382</f>
        <v>13.6060671873977</v>
      </c>
      <c r="E382">
        <f>AMP!$AB382</f>
        <v>131.905175675801</v>
      </c>
      <c r="F382">
        <f t="shared" si="45"/>
        <v>-33.2129134240616</v>
      </c>
      <c r="G382">
        <f t="shared" si="46"/>
        <v>-114.373824388633</v>
      </c>
      <c r="H382">
        <v>0</v>
      </c>
      <c r="J382">
        <f t="shared" si="47"/>
        <v>33.2129134240616</v>
      </c>
      <c r="Q382">
        <f t="shared" si="48"/>
        <v>0</v>
      </c>
      <c r="R382">
        <f t="shared" si="49"/>
        <v>0</v>
      </c>
      <c r="S382">
        <f t="shared" si="50"/>
        <v>0</v>
      </c>
      <c r="T382">
        <f t="shared" si="51"/>
        <v>0</v>
      </c>
      <c r="U382">
        <f t="shared" si="52"/>
        <v>-33.2129134240616</v>
      </c>
      <c r="V382">
        <f t="shared" si="53"/>
        <v>-114.373824388633</v>
      </c>
    </row>
    <row r="383" spans="1:22">
      <c r="A383">
        <f>'v mode buck small signal'!X383</f>
        <v>310</v>
      </c>
      <c r="B383">
        <f>'v mode buck small signal'!AI383</f>
        <v>-47.2985164794741</v>
      </c>
      <c r="C383">
        <f>'v mode buck small signal'!AJ383</f>
        <v>-250.486275768137</v>
      </c>
      <c r="D383">
        <f>AMP!$AA383</f>
        <v>13.4013473379402</v>
      </c>
      <c r="E383">
        <f>AMP!$AB383</f>
        <v>130.708002535727</v>
      </c>
      <c r="F383">
        <f t="shared" si="45"/>
        <v>-33.8971691415339</v>
      </c>
      <c r="G383">
        <f t="shared" si="46"/>
        <v>-119.778273232411</v>
      </c>
      <c r="H383">
        <v>0</v>
      </c>
      <c r="J383">
        <f t="shared" si="47"/>
        <v>33.8971691415339</v>
      </c>
      <c r="Q383">
        <f t="shared" si="48"/>
        <v>0</v>
      </c>
      <c r="R383">
        <f t="shared" si="49"/>
        <v>0</v>
      </c>
      <c r="S383">
        <f t="shared" si="50"/>
        <v>0</v>
      </c>
      <c r="T383">
        <f t="shared" si="51"/>
        <v>0</v>
      </c>
      <c r="U383">
        <f t="shared" si="52"/>
        <v>-33.8971691415339</v>
      </c>
      <c r="V383">
        <f t="shared" si="53"/>
        <v>-119.778273232411</v>
      </c>
    </row>
    <row r="384" spans="1:22">
      <c r="A384">
        <f>'v mode buck small signal'!X384</f>
        <v>320</v>
      </c>
      <c r="B384">
        <f>'v mode buck small signal'!AI384</f>
        <v>-47.765949821231</v>
      </c>
      <c r="C384">
        <f>'v mode buck small signal'!AJ384</f>
        <v>-254.538724178079</v>
      </c>
      <c r="D384">
        <f>AMP!$AA384</f>
        <v>13.1991226258543</v>
      </c>
      <c r="E384">
        <f>AMP!$AB384</f>
        <v>129.573903872406</v>
      </c>
      <c r="F384">
        <f t="shared" si="45"/>
        <v>-34.5668271953767</v>
      </c>
      <c r="G384">
        <f t="shared" si="46"/>
        <v>-124.964820305674</v>
      </c>
      <c r="H384">
        <v>0</v>
      </c>
      <c r="J384">
        <f t="shared" si="47"/>
        <v>34.5668271953767</v>
      </c>
      <c r="Q384">
        <f t="shared" si="48"/>
        <v>0</v>
      </c>
      <c r="R384">
        <f t="shared" si="49"/>
        <v>0</v>
      </c>
      <c r="S384">
        <f t="shared" si="50"/>
        <v>0</v>
      </c>
      <c r="T384">
        <f t="shared" si="51"/>
        <v>0</v>
      </c>
      <c r="U384">
        <f t="shared" si="52"/>
        <v>-34.5668271953767</v>
      </c>
      <c r="V384">
        <f t="shared" si="53"/>
        <v>-124.964820305674</v>
      </c>
    </row>
    <row r="385" spans="1:22">
      <c r="A385">
        <f>'v mode buck small signal'!X385</f>
        <v>330</v>
      </c>
      <c r="B385">
        <f>'v mode buck small signal'!AI385</f>
        <v>-48.2219177025956</v>
      </c>
      <c r="C385">
        <f>'v mode buck small signal'!AJ385</f>
        <v>-258.422388867853</v>
      </c>
      <c r="D385">
        <f>AMP!$AA385</f>
        <v>12.9995154685201</v>
      </c>
      <c r="E385">
        <f>AMP!$AB385</f>
        <v>128.498265650066</v>
      </c>
      <c r="F385">
        <f t="shared" si="45"/>
        <v>-35.2224022340755</v>
      </c>
      <c r="G385">
        <f t="shared" si="46"/>
        <v>-129.924123217787</v>
      </c>
      <c r="H385">
        <v>0</v>
      </c>
      <c r="J385">
        <f t="shared" si="47"/>
        <v>35.2224022340755</v>
      </c>
      <c r="Q385">
        <f t="shared" si="48"/>
        <v>0</v>
      </c>
      <c r="R385">
        <f t="shared" si="49"/>
        <v>0</v>
      </c>
      <c r="S385">
        <f t="shared" si="50"/>
        <v>0</v>
      </c>
      <c r="T385">
        <f t="shared" si="51"/>
        <v>0</v>
      </c>
      <c r="U385">
        <f t="shared" si="52"/>
        <v>-35.2224022340755</v>
      </c>
      <c r="V385">
        <f t="shared" si="53"/>
        <v>-129.924123217787</v>
      </c>
    </row>
    <row r="386" spans="1:22">
      <c r="A386">
        <f>'v mode buck small signal'!X386</f>
        <v>340</v>
      </c>
      <c r="B386">
        <f>'v mode buck small signal'!AI386</f>
        <v>-48.6669993272218</v>
      </c>
      <c r="C386">
        <f>'v mode buck small signal'!AJ386</f>
        <v>-262.128441998299</v>
      </c>
      <c r="D386">
        <f>AMP!$AA386</f>
        <v>12.8026140633698</v>
      </c>
      <c r="E386">
        <f>AMP!$AB386</f>
        <v>127.47689086836</v>
      </c>
      <c r="F386">
        <f t="shared" si="45"/>
        <v>-35.864385263852</v>
      </c>
      <c r="G386">
        <f t="shared" si="46"/>
        <v>-134.651551129939</v>
      </c>
      <c r="H386">
        <v>0</v>
      </c>
      <c r="J386">
        <f t="shared" si="47"/>
        <v>35.864385263852</v>
      </c>
      <c r="Q386">
        <f t="shared" si="48"/>
        <v>0</v>
      </c>
      <c r="R386">
        <f t="shared" si="49"/>
        <v>0</v>
      </c>
      <c r="S386">
        <f t="shared" si="50"/>
        <v>0</v>
      </c>
      <c r="T386">
        <f t="shared" si="51"/>
        <v>0</v>
      </c>
      <c r="U386">
        <f t="shared" si="52"/>
        <v>-35.864385263852</v>
      </c>
      <c r="V386">
        <f t="shared" si="53"/>
        <v>-134.651551129939</v>
      </c>
    </row>
    <row r="387" spans="1:22">
      <c r="A387">
        <f>'v mode buck small signal'!X387</f>
        <v>350</v>
      </c>
      <c r="B387">
        <f>'v mode buck small signal'!AI387</f>
        <v>-49.1017238714975</v>
      </c>
      <c r="C387">
        <f>'v mode buck small signal'!AJ387</f>
        <v>-265.652639264627</v>
      </c>
      <c r="D387">
        <f>AMP!$AA387</f>
        <v>12.6084785861671</v>
      </c>
      <c r="E387">
        <f>AMP!$AB387</f>
        <v>126.50595597876</v>
      </c>
      <c r="F387">
        <f t="shared" ref="F387:F450" si="54">B387+D387</f>
        <v>-36.4932452853304</v>
      </c>
      <c r="G387">
        <f t="shared" ref="G387:G450" si="55">C387+E387</f>
        <v>-139.146683285867</v>
      </c>
      <c r="H387">
        <v>0</v>
      </c>
      <c r="J387">
        <f t="shared" ref="J387:J450" si="56">ABS(F387)</f>
        <v>36.4932452853304</v>
      </c>
      <c r="Q387">
        <f t="shared" ref="Q387:Q450" si="57">B387*O$2</f>
        <v>0</v>
      </c>
      <c r="R387">
        <f t="shared" ref="R387:R450" si="58">C387*O$2</f>
        <v>0</v>
      </c>
      <c r="S387">
        <f t="shared" ref="S387:S450" si="59">D387*O$3</f>
        <v>0</v>
      </c>
      <c r="T387">
        <f t="shared" ref="T387:T450" si="60">E387*O$3</f>
        <v>0</v>
      </c>
      <c r="U387">
        <f t="shared" ref="U387:U450" si="61">F387*O$4</f>
        <v>-36.4932452853304</v>
      </c>
      <c r="V387">
        <f t="shared" ref="V387:V450" si="62">G387*O$4</f>
        <v>-139.146683285867</v>
      </c>
    </row>
    <row r="388" spans="1:22">
      <c r="A388">
        <f>'v mode buck small signal'!X388</f>
        <v>360</v>
      </c>
      <c r="B388">
        <f>'v mode buck small signal'!AI388</f>
        <v>-49.526576972405</v>
      </c>
      <c r="C388">
        <f>'v mode buck small signal'!AJ388</f>
        <v>-268.99461162236</v>
      </c>
      <c r="D388">
        <f>AMP!$AA388</f>
        <v>12.4171462862552</v>
      </c>
      <c r="E388">
        <f>AMP!$AB388</f>
        <v>125.581972327359</v>
      </c>
      <c r="F388">
        <f t="shared" si="54"/>
        <v>-37.1094306861498</v>
      </c>
      <c r="G388">
        <f t="shared" si="55"/>
        <v>-143.412639295002</v>
      </c>
      <c r="H388">
        <v>0</v>
      </c>
      <c r="J388">
        <f t="shared" si="56"/>
        <v>37.1094306861498</v>
      </c>
      <c r="Q388">
        <f t="shared" si="57"/>
        <v>0</v>
      </c>
      <c r="R388">
        <f t="shared" si="58"/>
        <v>0</v>
      </c>
      <c r="S388">
        <f t="shared" si="59"/>
        <v>0</v>
      </c>
      <c r="T388">
        <f t="shared" si="60"/>
        <v>0</v>
      </c>
      <c r="U388">
        <f t="shared" si="61"/>
        <v>-37.1094306861498</v>
      </c>
      <c r="V388">
        <f t="shared" si="62"/>
        <v>-143.412639295002</v>
      </c>
    </row>
    <row r="389" spans="1:22">
      <c r="A389">
        <f>'v mode buck small signal'!X389</f>
        <v>370</v>
      </c>
      <c r="B389">
        <f>'v mode buck small signal'!AI389</f>
        <v>-49.942006133213</v>
      </c>
      <c r="C389">
        <f>'v mode buck small signal'!AJ389</f>
        <v>-272.157099051261</v>
      </c>
      <c r="D389">
        <f>AMP!$AA389</f>
        <v>12.2286356840091</v>
      </c>
      <c r="E389">
        <f>AMP!$AB389</f>
        <v>124.701752010246</v>
      </c>
      <c r="F389">
        <f t="shared" si="54"/>
        <v>-37.7133704492039</v>
      </c>
      <c r="G389">
        <f t="shared" si="55"/>
        <v>-147.455347041015</v>
      </c>
      <c r="H389">
        <v>0</v>
      </c>
      <c r="J389">
        <f t="shared" si="56"/>
        <v>37.7133704492039</v>
      </c>
      <c r="Q389">
        <f t="shared" si="57"/>
        <v>0</v>
      </c>
      <c r="R389">
        <f t="shared" si="58"/>
        <v>0</v>
      </c>
      <c r="S389">
        <f t="shared" si="59"/>
        <v>0</v>
      </c>
      <c r="T389">
        <f t="shared" si="60"/>
        <v>0</v>
      </c>
      <c r="U389">
        <f t="shared" si="61"/>
        <v>-37.7133704492039</v>
      </c>
      <c r="V389">
        <f t="shared" si="62"/>
        <v>-147.455347041015</v>
      </c>
    </row>
    <row r="390" spans="1:22">
      <c r="A390">
        <f>'v mode buck small signal'!X390</f>
        <v>380</v>
      </c>
      <c r="B390">
        <f>'v mode buck small signal'!AI390</f>
        <v>-50.3484252552101</v>
      </c>
      <c r="C390">
        <f>'v mode buck small signal'!AJ390</f>
        <v>-275.145205876829</v>
      </c>
      <c r="D390">
        <f>AMP!$AA390</f>
        <v>12.0429500351943</v>
      </c>
      <c r="E390">
        <f>AMP!$AB390</f>
        <v>123.862377603142</v>
      </c>
      <c r="F390">
        <f t="shared" si="54"/>
        <v>-38.3054752200158</v>
      </c>
      <c r="G390">
        <f t="shared" si="55"/>
        <v>-151.282828273686</v>
      </c>
      <c r="H390">
        <v>0</v>
      </c>
      <c r="J390">
        <f t="shared" si="56"/>
        <v>38.3054752200158</v>
      </c>
      <c r="Q390">
        <f t="shared" si="57"/>
        <v>0</v>
      </c>
      <c r="R390">
        <f t="shared" si="58"/>
        <v>0</v>
      </c>
      <c r="S390">
        <f t="shared" si="59"/>
        <v>0</v>
      </c>
      <c r="T390">
        <f t="shared" si="60"/>
        <v>0</v>
      </c>
      <c r="U390">
        <f t="shared" si="61"/>
        <v>-38.3054752200158</v>
      </c>
      <c r="V390">
        <f t="shared" si="62"/>
        <v>-151.282828273686</v>
      </c>
    </row>
    <row r="391" spans="1:22">
      <c r="A391">
        <f>'v mode buck small signal'!X391</f>
        <v>390</v>
      </c>
      <c r="B391">
        <f>'v mode buck small signal'!AI391</f>
        <v>-50.7462184599145</v>
      </c>
      <c r="C391">
        <f>'v mode buck small signal'!AJ391</f>
        <v>-277.965728855261</v>
      </c>
      <c r="D391">
        <f>AMP!$AA391</f>
        <v>11.8600801949245</v>
      </c>
      <c r="E391">
        <f>AMP!$AB391</f>
        <v>123.061175293941</v>
      </c>
      <c r="F391">
        <f t="shared" si="54"/>
        <v>-38.88613826499</v>
      </c>
      <c r="G391">
        <f t="shared" si="55"/>
        <v>-154.904553561321</v>
      </c>
      <c r="H391">
        <v>0</v>
      </c>
      <c r="J391">
        <f t="shared" si="56"/>
        <v>38.88613826499</v>
      </c>
      <c r="Q391">
        <f t="shared" si="57"/>
        <v>0</v>
      </c>
      <c r="R391">
        <f t="shared" si="58"/>
        <v>0</v>
      </c>
      <c r="S391">
        <f t="shared" si="59"/>
        <v>0</v>
      </c>
      <c r="T391">
        <f t="shared" si="60"/>
        <v>0</v>
      </c>
      <c r="U391">
        <f t="shared" si="61"/>
        <v>-38.88613826499</v>
      </c>
      <c r="V391">
        <f t="shared" si="62"/>
        <v>-154.904553561321</v>
      </c>
    </row>
    <row r="392" spans="1:22">
      <c r="A392">
        <f>'v mode buck small signal'!X392</f>
        <v>400</v>
      </c>
      <c r="B392">
        <f>'v mode buck small signal'!AI392</f>
        <v>-51.1357433322484</v>
      </c>
      <c r="C392">
        <f>'v mode buck small signal'!AJ392</f>
        <v>-280.626584370801</v>
      </c>
      <c r="D392">
        <f>AMP!$AA392</f>
        <v>11.6800069885305</v>
      </c>
      <c r="E392">
        <f>AMP!$AB392</f>
        <v>122.29569100592</v>
      </c>
      <c r="F392">
        <f t="shared" si="54"/>
        <v>-39.4557363437179</v>
      </c>
      <c r="G392">
        <f t="shared" si="55"/>
        <v>-158.33089336488</v>
      </c>
      <c r="H392">
        <v>0</v>
      </c>
      <c r="J392">
        <f t="shared" si="56"/>
        <v>39.4557363437179</v>
      </c>
      <c r="Q392">
        <f t="shared" si="57"/>
        <v>0</v>
      </c>
      <c r="R392">
        <f t="shared" si="58"/>
        <v>0</v>
      </c>
      <c r="S392">
        <f t="shared" si="59"/>
        <v>0</v>
      </c>
      <c r="T392">
        <f t="shared" si="60"/>
        <v>0</v>
      </c>
      <c r="U392">
        <f t="shared" si="61"/>
        <v>-39.4557363437179</v>
      </c>
      <c r="V392">
        <f t="shared" si="62"/>
        <v>-158.33089336488</v>
      </c>
    </row>
    <row r="393" spans="1:22">
      <c r="A393">
        <f>'v mode buck small signal'!X393</f>
        <v>410</v>
      </c>
      <c r="B393">
        <f>'v mode buck small signal'!AI393</f>
        <v>-51.5173336887051</v>
      </c>
      <c r="C393">
        <f>'v mode buck small signal'!AJ393</f>
        <v>-283.13634238391</v>
      </c>
      <c r="D393">
        <f>AMP!$AA393</f>
        <v>11.5027031764206</v>
      </c>
      <c r="E393">
        <f>AMP!$AB393</f>
        <v>121.56366915129</v>
      </c>
      <c r="F393">
        <f t="shared" si="54"/>
        <v>-40.0146305122845</v>
      </c>
      <c r="G393">
        <f t="shared" si="55"/>
        <v>-161.57267323262</v>
      </c>
      <c r="H393">
        <v>0</v>
      </c>
      <c r="J393">
        <f t="shared" si="56"/>
        <v>40.0146305122845</v>
      </c>
      <c r="Q393">
        <f t="shared" si="57"/>
        <v>0</v>
      </c>
      <c r="R393">
        <f t="shared" si="58"/>
        <v>0</v>
      </c>
      <c r="S393">
        <f t="shared" si="59"/>
        <v>0</v>
      </c>
      <c r="T393">
        <f t="shared" si="60"/>
        <v>0</v>
      </c>
      <c r="U393">
        <f t="shared" si="61"/>
        <v>-40.0146305122845</v>
      </c>
      <c r="V393">
        <f t="shared" si="62"/>
        <v>-161.57267323262</v>
      </c>
    </row>
    <row r="394" spans="1:22">
      <c r="A394">
        <f>'v mode buck small signal'!X394</f>
        <v>420</v>
      </c>
      <c r="B394">
        <f>'v mode buck small signal'!AI394</f>
        <v>-51.8913019538282</v>
      </c>
      <c r="C394">
        <f>'v mode buck small signal'!AJ394</f>
        <v>-285.503862494389</v>
      </c>
      <c r="D394">
        <f>AMP!$AA394</f>
        <v>11.3281350838343</v>
      </c>
      <c r="E394">
        <f>AMP!$AB394</f>
        <v>120.863033700164</v>
      </c>
      <c r="F394">
        <f t="shared" si="54"/>
        <v>-40.5631668699939</v>
      </c>
      <c r="G394">
        <f t="shared" si="55"/>
        <v>-164.640828794226</v>
      </c>
      <c r="H394">
        <v>0</v>
      </c>
      <c r="J394">
        <f t="shared" si="56"/>
        <v>40.5631668699939</v>
      </c>
      <c r="Q394">
        <f t="shared" si="57"/>
        <v>0</v>
      </c>
      <c r="R394">
        <f t="shared" si="58"/>
        <v>0</v>
      </c>
      <c r="S394">
        <f t="shared" si="59"/>
        <v>0</v>
      </c>
      <c r="T394">
        <f t="shared" si="60"/>
        <v>0</v>
      </c>
      <c r="U394">
        <f t="shared" si="61"/>
        <v>-40.5631668699939</v>
      </c>
      <c r="V394">
        <f t="shared" si="62"/>
        <v>-164.640828794226</v>
      </c>
    </row>
    <row r="395" spans="1:22">
      <c r="A395">
        <f>'v mode buck small signal'!X395</f>
        <v>430</v>
      </c>
      <c r="B395">
        <f>'v mode buck small signal'!AI395</f>
        <v>-52.2579412120271</v>
      </c>
      <c r="C395">
        <f>'v mode buck small signal'!AJ395</f>
        <v>-287.73802063657</v>
      </c>
      <c r="D395">
        <f>AMP!$AA395</f>
        <v>11.1562639533895</v>
      </c>
      <c r="E395">
        <f>AMP!$AB395</f>
        <v>120.191871289781</v>
      </c>
      <c r="F395">
        <f t="shared" si="54"/>
        <v>-41.1016772586376</v>
      </c>
      <c r="G395">
        <f t="shared" si="55"/>
        <v>-167.546149346789</v>
      </c>
      <c r="H395">
        <v>0</v>
      </c>
      <c r="J395">
        <f t="shared" si="56"/>
        <v>41.1016772586376</v>
      </c>
      <c r="Q395">
        <f t="shared" si="57"/>
        <v>0</v>
      </c>
      <c r="R395">
        <f t="shared" si="58"/>
        <v>0</v>
      </c>
      <c r="S395">
        <f t="shared" si="59"/>
        <v>0</v>
      </c>
      <c r="T395">
        <f t="shared" si="60"/>
        <v>0</v>
      </c>
      <c r="U395">
        <f t="shared" si="61"/>
        <v>-41.1016772586376</v>
      </c>
      <c r="V395">
        <f t="shared" si="62"/>
        <v>-167.546149346789</v>
      </c>
    </row>
    <row r="396" spans="1:22">
      <c r="A396">
        <f>'v mode buck small signal'!X396</f>
        <v>440</v>
      </c>
      <c r="B396">
        <f>'v mode buck small signal'!AI396</f>
        <v>-52.6175269888997</v>
      </c>
      <c r="C396">
        <f>'v mode buck small signal'!AJ396</f>
        <v>-289.847512049242</v>
      </c>
      <c r="D396">
        <f>AMP!$AA396</f>
        <v>10.9870470678512</v>
      </c>
      <c r="E396">
        <f>AMP!$AB396</f>
        <v>119.54841613339</v>
      </c>
      <c r="F396">
        <f t="shared" si="54"/>
        <v>-41.6304799210484</v>
      </c>
      <c r="G396">
        <f t="shared" si="55"/>
        <v>-170.299095915853</v>
      </c>
      <c r="H396">
        <v>0</v>
      </c>
      <c r="J396">
        <f t="shared" si="56"/>
        <v>41.6304799210484</v>
      </c>
      <c r="Q396">
        <f t="shared" si="57"/>
        <v>0</v>
      </c>
      <c r="R396">
        <f t="shared" si="58"/>
        <v>0</v>
      </c>
      <c r="S396">
        <f t="shared" si="59"/>
        <v>0</v>
      </c>
      <c r="T396">
        <f t="shared" si="60"/>
        <v>0</v>
      </c>
      <c r="U396">
        <f t="shared" si="61"/>
        <v>-41.6304799210484</v>
      </c>
      <c r="V396">
        <f t="shared" si="62"/>
        <v>-170.299095915853</v>
      </c>
    </row>
    <row r="397" spans="1:22">
      <c r="A397">
        <f>'v mode buck small signal'!X397</f>
        <v>450</v>
      </c>
      <c r="B397">
        <f>'v mode buck small signal'!AI397</f>
        <v>-52.9703188060249</v>
      </c>
      <c r="C397">
        <f>'v mode buck small signal'!AJ397</f>
        <v>-291.840715866949</v>
      </c>
      <c r="D397">
        <f>AMP!$AA397</f>
        <v>10.8204386820692</v>
      </c>
      <c r="E397">
        <f>AMP!$AB397</f>
        <v>118.931036518397</v>
      </c>
      <c r="F397">
        <f t="shared" si="54"/>
        <v>-42.1498801239556</v>
      </c>
      <c r="G397">
        <f t="shared" si="55"/>
        <v>-172.909679348552</v>
      </c>
      <c r="H397">
        <v>0</v>
      </c>
      <c r="J397">
        <f t="shared" si="56"/>
        <v>42.1498801239556</v>
      </c>
      <c r="Q397">
        <f t="shared" si="57"/>
        <v>0</v>
      </c>
      <c r="R397">
        <f t="shared" si="58"/>
        <v>0</v>
      </c>
      <c r="S397">
        <f t="shared" si="59"/>
        <v>0</v>
      </c>
      <c r="T397">
        <f t="shared" si="60"/>
        <v>0</v>
      </c>
      <c r="U397">
        <f t="shared" si="61"/>
        <v>-42.1498801239556</v>
      </c>
      <c r="V397">
        <f t="shared" si="62"/>
        <v>-172.909679348552</v>
      </c>
    </row>
    <row r="398" spans="1:22">
      <c r="A398">
        <f>'v mode buck small signal'!X398</f>
        <v>460</v>
      </c>
      <c r="B398">
        <f>'v mode buck small signal'!AI398</f>
        <v>-53.3165615450736</v>
      </c>
      <c r="C398">
        <f>'v mode buck small signal'!AJ398</f>
        <v>-293.725607850534</v>
      </c>
      <c r="D398">
        <f>AMP!$AA398</f>
        <v>10.6563907961602</v>
      </c>
      <c r="E398">
        <f>AMP!$AB398</f>
        <v>118.338222709631</v>
      </c>
      <c r="F398">
        <f t="shared" si="54"/>
        <v>-42.6601707489134</v>
      </c>
      <c r="G398">
        <f t="shared" si="55"/>
        <v>-175.387385140902</v>
      </c>
      <c r="H398">
        <v>0</v>
      </c>
      <c r="J398">
        <f t="shared" si="56"/>
        <v>42.6601707489134</v>
      </c>
      <c r="Q398">
        <f t="shared" si="57"/>
        <v>0</v>
      </c>
      <c r="R398">
        <f t="shared" si="58"/>
        <v>0</v>
      </c>
      <c r="S398">
        <f t="shared" si="59"/>
        <v>0</v>
      </c>
      <c r="T398">
        <f t="shared" si="60"/>
        <v>0</v>
      </c>
      <c r="U398">
        <f t="shared" si="61"/>
        <v>-42.6601707489134</v>
      </c>
      <c r="V398">
        <f t="shared" si="62"/>
        <v>-175.387385140902</v>
      </c>
    </row>
    <row r="399" spans="1:22">
      <c r="A399">
        <f>'v mode buck small signal'!X399</f>
        <v>470</v>
      </c>
      <c r="B399">
        <f>'v mode buck small signal'!AI399</f>
        <v>-53.6564866505914</v>
      </c>
      <c r="C399">
        <f>'v mode buck small signal'!AJ399</f>
        <v>-295.509709630557</v>
      </c>
      <c r="D399">
        <f>AMP!$AA399</f>
        <v>10.4948537964087</v>
      </c>
      <c r="E399">
        <f>AMP!$AB399</f>
        <v>117.768576096457</v>
      </c>
      <c r="F399">
        <f t="shared" si="54"/>
        <v>-43.1616328541828</v>
      </c>
      <c r="G399">
        <f t="shared" si="55"/>
        <v>-177.7411335341</v>
      </c>
      <c r="H399">
        <v>0</v>
      </c>
      <c r="J399">
        <f t="shared" si="56"/>
        <v>43.1616328541828</v>
      </c>
      <c r="Q399">
        <f t="shared" si="57"/>
        <v>0</v>
      </c>
      <c r="R399">
        <f t="shared" si="58"/>
        <v>0</v>
      </c>
      <c r="S399">
        <f t="shared" si="59"/>
        <v>0</v>
      </c>
      <c r="T399">
        <f t="shared" si="60"/>
        <v>0</v>
      </c>
      <c r="U399">
        <f t="shared" si="61"/>
        <v>-43.1616328541828</v>
      </c>
      <c r="V399">
        <f t="shared" si="62"/>
        <v>-177.7411335341</v>
      </c>
    </row>
    <row r="400" spans="1:22">
      <c r="A400">
        <f>'v mode buck small signal'!X400</f>
        <v>480</v>
      </c>
      <c r="B400">
        <f>'v mode buck small signal'!AI400</f>
        <v>-53.9903131955975</v>
      </c>
      <c r="C400">
        <f>'v mode buck small signal'!AJ400</f>
        <v>-297.200064879805</v>
      </c>
      <c r="D400">
        <f>AMP!$AA400</f>
        <v>10.3357769857918</v>
      </c>
      <c r="E400">
        <f>AMP!$AB400</f>
        <v>117.220799442339</v>
      </c>
      <c r="F400">
        <f t="shared" si="54"/>
        <v>-43.6545362098057</v>
      </c>
      <c r="G400">
        <f t="shared" si="55"/>
        <v>-179.979265437466</v>
      </c>
      <c r="H400">
        <v>0</v>
      </c>
      <c r="J400">
        <f t="shared" si="56"/>
        <v>43.6545362098057</v>
      </c>
      <c r="Q400">
        <f t="shared" si="57"/>
        <v>0</v>
      </c>
      <c r="R400">
        <f t="shared" si="58"/>
        <v>0</v>
      </c>
      <c r="S400">
        <f t="shared" si="59"/>
        <v>0</v>
      </c>
      <c r="T400">
        <f t="shared" si="60"/>
        <v>0</v>
      </c>
      <c r="U400">
        <f t="shared" si="61"/>
        <v>-43.6545362098057</v>
      </c>
      <c r="V400">
        <f t="shared" si="62"/>
        <v>-179.979265437466</v>
      </c>
    </row>
    <row r="401" spans="1:22">
      <c r="A401">
        <f>'v mode buck small signal'!X401</f>
        <v>490</v>
      </c>
      <c r="B401">
        <f>'v mode buck small signal'!AI401</f>
        <v>-54.3182488299474</v>
      </c>
      <c r="C401">
        <f>'v mode buck small signal'!AJ401</f>
        <v>-298.803234777908</v>
      </c>
      <c r="D401">
        <f>AMP!$AA401</f>
        <v>10.1791090222923</v>
      </c>
      <c r="E401">
        <f>AMP!$AB401</f>
        <v>116.693688112821</v>
      </c>
      <c r="F401">
        <f t="shared" si="54"/>
        <v>-44.1391398076551</v>
      </c>
      <c r="G401">
        <f t="shared" si="55"/>
        <v>-182.109546665087</v>
      </c>
      <c r="H401">
        <v>0</v>
      </c>
      <c r="J401">
        <f t="shared" si="56"/>
        <v>44.1391398076551</v>
      </c>
      <c r="Q401">
        <f t="shared" si="57"/>
        <v>0</v>
      </c>
      <c r="R401">
        <f t="shared" si="58"/>
        <v>0</v>
      </c>
      <c r="S401">
        <f t="shared" si="59"/>
        <v>0</v>
      </c>
      <c r="T401">
        <f t="shared" si="60"/>
        <v>0</v>
      </c>
      <c r="U401">
        <f t="shared" si="61"/>
        <v>-44.1391398076551</v>
      </c>
      <c r="V401">
        <f t="shared" si="62"/>
        <v>-182.109546665087</v>
      </c>
    </row>
    <row r="402" spans="1:22">
      <c r="A402">
        <f>'v mode buck small signal'!X402</f>
        <v>500</v>
      </c>
      <c r="B402">
        <f>'v mode buck small signal'!AI402</f>
        <v>-54.6404906280138</v>
      </c>
      <c r="C402">
        <f>'v mode buck small signal'!AJ402</f>
        <v>-300.32530684456</v>
      </c>
      <c r="D402">
        <f>AMP!$AA402</f>
        <v>10.0247982800922</v>
      </c>
      <c r="E402">
        <f>AMP!$AB402</f>
        <v>116.186122172948</v>
      </c>
      <c r="F402">
        <f t="shared" si="54"/>
        <v>-44.6156923479216</v>
      </c>
      <c r="G402">
        <f t="shared" si="55"/>
        <v>-184.139184671612</v>
      </c>
      <c r="H402">
        <v>0</v>
      </c>
      <c r="J402">
        <f t="shared" si="56"/>
        <v>44.6156923479216</v>
      </c>
      <c r="Q402">
        <f t="shared" si="57"/>
        <v>0</v>
      </c>
      <c r="R402">
        <f t="shared" si="58"/>
        <v>0</v>
      </c>
      <c r="S402">
        <f t="shared" si="59"/>
        <v>0</v>
      </c>
      <c r="T402">
        <f t="shared" si="60"/>
        <v>0</v>
      </c>
      <c r="U402">
        <f t="shared" si="61"/>
        <v>-44.6156923479216</v>
      </c>
      <c r="V402">
        <f t="shared" si="62"/>
        <v>-184.139184671612</v>
      </c>
    </row>
    <row r="403" spans="1:22">
      <c r="A403">
        <f>'v mode buck small signal'!X403</f>
        <v>510</v>
      </c>
      <c r="B403">
        <f>'v mode buck small signal'!AI403</f>
        <v>-54.95722584948</v>
      </c>
      <c r="C403">
        <f>'v mode buck small signal'!AJ403</f>
        <v>-301.771912650825</v>
      </c>
      <c r="D403">
        <f>AMP!$AA403</f>
        <v>9.87279314621111</v>
      </c>
      <c r="E403">
        <f>AMP!$AB403</f>
        <v>115.69705925831</v>
      </c>
      <c r="F403">
        <f t="shared" si="54"/>
        <v>-45.0844327032689</v>
      </c>
      <c r="G403">
        <f t="shared" si="55"/>
        <v>-186.074853392515</v>
      </c>
      <c r="H403">
        <v>0</v>
      </c>
      <c r="J403">
        <f t="shared" si="56"/>
        <v>45.0844327032689</v>
      </c>
      <c r="Q403">
        <f t="shared" si="57"/>
        <v>0</v>
      </c>
      <c r="R403">
        <f t="shared" si="58"/>
        <v>0</v>
      </c>
      <c r="S403">
        <f t="shared" si="59"/>
        <v>0</v>
      </c>
      <c r="T403">
        <f t="shared" si="60"/>
        <v>0</v>
      </c>
      <c r="U403">
        <f t="shared" si="61"/>
        <v>-45.0844327032689</v>
      </c>
      <c r="V403">
        <f t="shared" si="62"/>
        <v>-186.074853392515</v>
      </c>
    </row>
    <row r="404" spans="1:22">
      <c r="A404">
        <f>'v mode buck small signal'!X404</f>
        <v>520</v>
      </c>
      <c r="B404">
        <f>'v mode buck small signal'!AI404</f>
        <v>-55.2686326248</v>
      </c>
      <c r="C404">
        <f>'v mode buck small signal'!AJ404</f>
        <v>-303.148251074053</v>
      </c>
      <c r="D404">
        <f>AMP!$AA404</f>
        <v>9.72304226307233</v>
      </c>
      <c r="E404">
        <f>AMP!$AB404</f>
        <v>115.225528135366</v>
      </c>
      <c r="F404">
        <f t="shared" si="54"/>
        <v>-45.5455903617277</v>
      </c>
      <c r="G404">
        <f t="shared" si="55"/>
        <v>-187.922722938687</v>
      </c>
      <c r="H404">
        <v>0</v>
      </c>
      <c r="J404">
        <f t="shared" si="56"/>
        <v>45.5455903617277</v>
      </c>
      <c r="Q404">
        <f t="shared" si="57"/>
        <v>0</v>
      </c>
      <c r="R404">
        <f t="shared" si="58"/>
        <v>0</v>
      </c>
      <c r="S404">
        <f t="shared" si="59"/>
        <v>0</v>
      </c>
      <c r="T404">
        <f t="shared" si="60"/>
        <v>0</v>
      </c>
      <c r="U404">
        <f t="shared" si="61"/>
        <v>-45.5455903617277</v>
      </c>
      <c r="V404">
        <f t="shared" si="62"/>
        <v>-187.922722938687</v>
      </c>
    </row>
    <row r="405" spans="1:22">
      <c r="A405">
        <f>'v mode buck small signal'!X405</f>
        <v>530</v>
      </c>
      <c r="B405">
        <f>'v mode buck small signal'!AI405</f>
        <v>-55.5748805750354</v>
      </c>
      <c r="C405">
        <f>'v mode buck small signal'!AJ405</f>
        <v>-304.459114669876</v>
      </c>
      <c r="D405">
        <f>AMP!$AA405</f>
        <v>9.57549472575075</v>
      </c>
      <c r="E405">
        <f>AMP!$AB405</f>
        <v>114.770622876709</v>
      </c>
      <c r="F405">
        <f t="shared" si="54"/>
        <v>-45.9993858492846</v>
      </c>
      <c r="G405">
        <f t="shared" si="55"/>
        <v>-189.688491793167</v>
      </c>
      <c r="H405">
        <v>0</v>
      </c>
      <c r="J405">
        <f t="shared" si="56"/>
        <v>45.9993858492846</v>
      </c>
      <c r="Q405">
        <f t="shared" si="57"/>
        <v>0</v>
      </c>
      <c r="R405">
        <f t="shared" si="58"/>
        <v>0</v>
      </c>
      <c r="S405">
        <f t="shared" si="59"/>
        <v>0</v>
      </c>
      <c r="T405">
        <f t="shared" si="60"/>
        <v>0</v>
      </c>
      <c r="U405">
        <f t="shared" si="61"/>
        <v>-45.9993858492846</v>
      </c>
      <c r="V405">
        <f t="shared" si="62"/>
        <v>-189.688491793167</v>
      </c>
    </row>
    <row r="406" spans="1:22">
      <c r="A406">
        <f>'v mode buck small signal'!X406</f>
        <v>540</v>
      </c>
      <c r="B406">
        <f>'v mode buck small signal'!AI406</f>
        <v>-55.8761313742746</v>
      </c>
      <c r="C406">
        <f>'v mode buck small signal'!AJ406</f>
        <v>-305.708917432689</v>
      </c>
      <c r="D406">
        <f>AMP!$AA406</f>
        <v>9.43010024123238</v>
      </c>
      <c r="E406">
        <f>AMP!$AB406</f>
        <v>114.331497585666</v>
      </c>
      <c r="F406">
        <f t="shared" si="54"/>
        <v>-46.4460311330422</v>
      </c>
      <c r="G406">
        <f t="shared" si="55"/>
        <v>-191.377419847023</v>
      </c>
      <c r="H406">
        <v>0</v>
      </c>
      <c r="J406">
        <f t="shared" si="56"/>
        <v>46.4460311330422</v>
      </c>
      <c r="Q406">
        <f t="shared" si="57"/>
        <v>0</v>
      </c>
      <c r="R406">
        <f t="shared" si="58"/>
        <v>0</v>
      </c>
      <c r="S406">
        <f t="shared" si="59"/>
        <v>0</v>
      </c>
      <c r="T406">
        <f t="shared" si="60"/>
        <v>0</v>
      </c>
      <c r="U406">
        <f t="shared" si="61"/>
        <v>-46.4460311330422</v>
      </c>
      <c r="V406">
        <f t="shared" si="62"/>
        <v>-191.377419847023</v>
      </c>
    </row>
    <row r="407" spans="1:22">
      <c r="A407">
        <f>'v mode buck small signal'!X407</f>
        <v>550</v>
      </c>
      <c r="B407">
        <f>'v mode buck small signal'!AI407</f>
        <v>-56.1725392615944</v>
      </c>
      <c r="C407">
        <f>'v mode buck small signal'!AJ407</f>
        <v>-306.901722743234</v>
      </c>
      <c r="D407">
        <f>AMP!$AA407</f>
        <v>9.28680925582609</v>
      </c>
      <c r="E407">
        <f>AMP!$AB407</f>
        <v>113.907361612274</v>
      </c>
      <c r="F407">
        <f t="shared" si="54"/>
        <v>-46.8857300057683</v>
      </c>
      <c r="G407">
        <f t="shared" si="55"/>
        <v>-192.994361130961</v>
      </c>
      <c r="H407">
        <v>0</v>
      </c>
      <c r="J407">
        <f t="shared" si="56"/>
        <v>46.8857300057683</v>
      </c>
      <c r="Q407">
        <f t="shared" si="57"/>
        <v>0</v>
      </c>
      <c r="R407">
        <f t="shared" si="58"/>
        <v>0</v>
      </c>
      <c r="S407">
        <f t="shared" si="59"/>
        <v>0</v>
      </c>
      <c r="T407">
        <f t="shared" si="60"/>
        <v>0</v>
      </c>
      <c r="U407">
        <f t="shared" si="61"/>
        <v>-46.8857300057683</v>
      </c>
      <c r="V407">
        <f t="shared" si="62"/>
        <v>-192.994361130961</v>
      </c>
    </row>
    <row r="408" spans="1:22">
      <c r="A408">
        <f>'v mode buck small signal'!X408</f>
        <v>560</v>
      </c>
      <c r="B408">
        <f>'v mode buck small signal'!AI408</f>
        <v>-56.464251508492</v>
      </c>
      <c r="C408">
        <f>'v mode buck small signal'!AJ408</f>
        <v>-308.041270693868</v>
      </c>
      <c r="D408">
        <f>AMP!$AA408</f>
        <v>9.145573055883</v>
      </c>
      <c r="E408">
        <f>AMP!$AB408</f>
        <v>113.497475209373</v>
      </c>
      <c r="F408">
        <f t="shared" si="54"/>
        <v>-47.318678452609</v>
      </c>
      <c r="G408">
        <f t="shared" si="55"/>
        <v>-194.543795484495</v>
      </c>
      <c r="H408">
        <v>0</v>
      </c>
      <c r="J408">
        <f t="shared" si="56"/>
        <v>47.318678452609</v>
      </c>
      <c r="Q408">
        <f t="shared" si="57"/>
        <v>0</v>
      </c>
      <c r="R408">
        <f t="shared" si="58"/>
        <v>0</v>
      </c>
      <c r="S408">
        <f t="shared" si="59"/>
        <v>0</v>
      </c>
      <c r="T408">
        <f t="shared" si="60"/>
        <v>0</v>
      </c>
      <c r="U408">
        <f t="shared" si="61"/>
        <v>-47.318678452609</v>
      </c>
      <c r="V408">
        <f t="shared" si="62"/>
        <v>-194.543795484495</v>
      </c>
    </row>
    <row r="409" spans="1:22">
      <c r="A409">
        <f>'v mode buck small signal'!X409</f>
        <v>570</v>
      </c>
      <c r="B409">
        <f>'v mode buck small signal'!AI409</f>
        <v>-56.7514088468624</v>
      </c>
      <c r="C409">
        <f>'v mode buck small signal'!AJ409</f>
        <v>-309.131004269284</v>
      </c>
      <c r="D409">
        <f>AMP!$AA409</f>
        <v>9.00634384615477</v>
      </c>
      <c r="E409">
        <f>AMP!$AB409</f>
        <v>113.101145583399</v>
      </c>
      <c r="F409">
        <f t="shared" si="54"/>
        <v>-47.7450650007076</v>
      </c>
      <c r="G409">
        <f t="shared" si="55"/>
        <v>-196.029858685885</v>
      </c>
      <c r="H409">
        <v>0</v>
      </c>
      <c r="J409">
        <f t="shared" si="56"/>
        <v>47.7450650007076</v>
      </c>
      <c r="Q409">
        <f t="shared" si="57"/>
        <v>0</v>
      </c>
      <c r="R409">
        <f t="shared" si="58"/>
        <v>0</v>
      </c>
      <c r="S409">
        <f t="shared" si="59"/>
        <v>0</v>
      </c>
      <c r="T409">
        <f t="shared" si="60"/>
        <v>0</v>
      </c>
      <c r="U409">
        <f t="shared" si="61"/>
        <v>-47.7450650007076</v>
      </c>
      <c r="V409">
        <f t="shared" si="62"/>
        <v>-196.029858685885</v>
      </c>
    </row>
    <row r="410" spans="1:22">
      <c r="A410">
        <f>'v mode buck small signal'!X410</f>
        <v>580</v>
      </c>
      <c r="B410">
        <f>'v mode buck small signal'!AI410</f>
        <v>-57.0341458618817</v>
      </c>
      <c r="C410">
        <f>'v mode buck small signal'!AJ410</f>
        <v>-310.174094067765</v>
      </c>
      <c r="D410">
        <f>AMP!$AA410</f>
        <v>8.86907480943484</v>
      </c>
      <c r="E410">
        <f>AMP!$AB410</f>
        <v>112.717723299613</v>
      </c>
      <c r="F410">
        <f t="shared" si="54"/>
        <v>-48.1650710524469</v>
      </c>
      <c r="G410">
        <f t="shared" si="55"/>
        <v>-197.456370768152</v>
      </c>
      <c r="H410">
        <v>0</v>
      </c>
      <c r="J410">
        <f t="shared" si="56"/>
        <v>48.1650710524469</v>
      </c>
      <c r="Q410">
        <f t="shared" si="57"/>
        <v>0</v>
      </c>
      <c r="R410">
        <f t="shared" si="58"/>
        <v>0</v>
      </c>
      <c r="S410">
        <f t="shared" si="59"/>
        <v>0</v>
      </c>
      <c r="T410">
        <f t="shared" si="60"/>
        <v>0</v>
      </c>
      <c r="U410">
        <f t="shared" si="61"/>
        <v>-48.1650710524469</v>
      </c>
      <c r="V410">
        <f t="shared" si="62"/>
        <v>-197.456370768152</v>
      </c>
    </row>
    <row r="411" spans="1:22">
      <c r="A411">
        <f>'v mode buck small signal'!X411</f>
        <v>590</v>
      </c>
      <c r="B411">
        <f>'v mode buck small signal'!AI411</f>
        <v>-57.3125913535593</v>
      </c>
      <c r="C411">
        <f>'v mode buck small signal'!AJ411</f>
        <v>-311.173461395252</v>
      </c>
      <c r="D411">
        <f>AMP!$AA411</f>
        <v>8.73372015055125</v>
      </c>
      <c r="E411">
        <f>AMP!$AB411</f>
        <v>112.346599005998</v>
      </c>
      <c r="F411">
        <f t="shared" si="54"/>
        <v>-48.5788712030081</v>
      </c>
      <c r="G411">
        <f t="shared" si="55"/>
        <v>-198.826862389254</v>
      </c>
      <c r="H411">
        <v>0</v>
      </c>
      <c r="J411">
        <f t="shared" si="56"/>
        <v>48.5788712030081</v>
      </c>
      <c r="Q411">
        <f t="shared" si="57"/>
        <v>0</v>
      </c>
      <c r="R411">
        <f t="shared" si="58"/>
        <v>0</v>
      </c>
      <c r="S411">
        <f t="shared" si="59"/>
        <v>0</v>
      </c>
      <c r="T411">
        <f t="shared" si="60"/>
        <v>0</v>
      </c>
      <c r="U411">
        <f t="shared" si="61"/>
        <v>-48.5788712030081</v>
      </c>
      <c r="V411">
        <f t="shared" si="62"/>
        <v>-198.826862389254</v>
      </c>
    </row>
    <row r="412" spans="1:22">
      <c r="A412">
        <f>'v mode buck small signal'!X412</f>
        <v>600</v>
      </c>
      <c r="B412">
        <f>'v mode buck small signal'!AI412</f>
        <v>-57.5868686702181</v>
      </c>
      <c r="C412">
        <f>'v mode buck small signal'!AJ412</f>
        <v>-312.131799667107</v>
      </c>
      <c r="D412">
        <f>AMP!$AA412</f>
        <v>8.60023512729841</v>
      </c>
      <c r="E412">
        <f>AMP!$AB412</f>
        <v>111.987200444064</v>
      </c>
      <c r="F412">
        <f t="shared" si="54"/>
        <v>-48.9866335429197</v>
      </c>
      <c r="G412">
        <f t="shared" si="55"/>
        <v>-200.144599223043</v>
      </c>
      <c r="H412">
        <v>0</v>
      </c>
      <c r="J412">
        <f t="shared" si="56"/>
        <v>48.9866335429197</v>
      </c>
      <c r="Q412">
        <f t="shared" si="57"/>
        <v>0</v>
      </c>
      <c r="R412">
        <f t="shared" si="58"/>
        <v>0</v>
      </c>
      <c r="S412">
        <f t="shared" si="59"/>
        <v>0</v>
      </c>
      <c r="T412">
        <f t="shared" si="60"/>
        <v>0</v>
      </c>
      <c r="U412">
        <f t="shared" si="61"/>
        <v>-48.9866335429197</v>
      </c>
      <c r="V412">
        <f t="shared" si="62"/>
        <v>-200.144599223043</v>
      </c>
    </row>
    <row r="413" spans="1:22">
      <c r="A413">
        <f>'v mode buck small signal'!X413</f>
        <v>610</v>
      </c>
      <c r="B413">
        <f>'v mode buck small signal'!AI413</f>
        <v>-57.8570960167411</v>
      </c>
      <c r="C413">
        <f>'v mode buck small signal'!AJ413</f>
        <v>-313.051594122183</v>
      </c>
      <c r="D413">
        <f>AMP!$AA413</f>
        <v>8.46857607048911</v>
      </c>
      <c r="E413">
        <f>AMP!$AB413</f>
        <v>111.638989718225</v>
      </c>
      <c r="F413">
        <f t="shared" si="54"/>
        <v>-49.388519946252</v>
      </c>
      <c r="G413">
        <f t="shared" si="55"/>
        <v>-201.412604403958</v>
      </c>
      <c r="H413">
        <v>0</v>
      </c>
      <c r="J413">
        <f t="shared" si="56"/>
        <v>49.388519946252</v>
      </c>
      <c r="Q413">
        <f t="shared" si="57"/>
        <v>0</v>
      </c>
      <c r="R413">
        <f t="shared" si="58"/>
        <v>0</v>
      </c>
      <c r="S413">
        <f t="shared" si="59"/>
        <v>0</v>
      </c>
      <c r="T413">
        <f t="shared" si="60"/>
        <v>0</v>
      </c>
      <c r="U413">
        <f t="shared" si="61"/>
        <v>-49.388519946252</v>
      </c>
      <c r="V413">
        <f t="shared" si="62"/>
        <v>-201.412604403958</v>
      </c>
    </row>
    <row r="414" spans="1:22">
      <c r="A414">
        <f>'v mode buck small signal'!X414</f>
        <v>620</v>
      </c>
      <c r="B414">
        <f>'v mode buck small signal'!AI414</f>
        <v>-58.123386740062</v>
      </c>
      <c r="C414">
        <f>'v mode buck small signal'!AJ414</f>
        <v>-313.935139899788</v>
      </c>
      <c r="D414">
        <f>AMP!$AA414</f>
        <v>8.33870039496876</v>
      </c>
      <c r="E414">
        <f>AMP!$AB414</f>
        <v>111.301460798563</v>
      </c>
      <c r="F414">
        <f t="shared" si="54"/>
        <v>-49.7846863450933</v>
      </c>
      <c r="G414">
        <f t="shared" si="55"/>
        <v>-202.633679101225</v>
      </c>
      <c r="H414">
        <v>0</v>
      </c>
      <c r="J414">
        <f t="shared" si="56"/>
        <v>49.7846863450933</v>
      </c>
      <c r="Q414">
        <f t="shared" si="57"/>
        <v>0</v>
      </c>
      <c r="R414">
        <f t="shared" si="58"/>
        <v>0</v>
      </c>
      <c r="S414">
        <f t="shared" si="59"/>
        <v>0</v>
      </c>
      <c r="T414">
        <f t="shared" si="60"/>
        <v>0</v>
      </c>
      <c r="U414">
        <f t="shared" si="61"/>
        <v>-49.7846863450933</v>
      </c>
      <c r="V414">
        <f t="shared" si="62"/>
        <v>-202.633679101225</v>
      </c>
    </row>
    <row r="415" spans="1:22">
      <c r="A415">
        <f>'v mode buck small signal'!X415</f>
        <v>630</v>
      </c>
      <c r="B415">
        <f>'v mode buck small signal'!AI415</f>
        <v>-58.3858495940711</v>
      </c>
      <c r="C415">
        <f>'v mode buck small signal'!AJ415</f>
        <v>-314.784558558819</v>
      </c>
      <c r="D415">
        <f>AMP!$AA415</f>
        <v>8.21056660314738</v>
      </c>
      <c r="E415">
        <f>AMP!$AB415</f>
        <v>110.97413723445</v>
      </c>
      <c r="F415">
        <f t="shared" si="54"/>
        <v>-50.1752829909238</v>
      </c>
      <c r="G415">
        <f t="shared" si="55"/>
        <v>-203.81042132437</v>
      </c>
      <c r="H415">
        <v>0</v>
      </c>
      <c r="J415">
        <f t="shared" si="56"/>
        <v>50.1752829909238</v>
      </c>
      <c r="Q415">
        <f t="shared" si="57"/>
        <v>0</v>
      </c>
      <c r="R415">
        <f t="shared" si="58"/>
        <v>0</v>
      </c>
      <c r="S415">
        <f t="shared" si="59"/>
        <v>0</v>
      </c>
      <c r="T415">
        <f t="shared" si="60"/>
        <v>0</v>
      </c>
      <c r="U415">
        <f t="shared" si="61"/>
        <v>-50.1752829909238</v>
      </c>
      <c r="V415">
        <f t="shared" si="62"/>
        <v>-203.81042132437</v>
      </c>
    </row>
    <row r="416" spans="1:22">
      <c r="A416">
        <f>'v mode buck small signal'!X416</f>
        <v>640</v>
      </c>
      <c r="B416">
        <f>'v mode buck small signal'!AI416</f>
        <v>-58.6445889858498</v>
      </c>
      <c r="C416">
        <f>'v mode buck small signal'!AJ416</f>
        <v>-315.60181313503</v>
      </c>
      <c r="D416">
        <f>AMP!$AA416</f>
        <v>8.08413428236184</v>
      </c>
      <c r="E416">
        <f>AMP!$AB416</f>
        <v>110.656570058931</v>
      </c>
      <c r="F416">
        <f t="shared" si="54"/>
        <v>-50.560454703488</v>
      </c>
      <c r="G416">
        <f t="shared" si="55"/>
        <v>-204.9452430761</v>
      </c>
      <c r="H416">
        <v>0</v>
      </c>
      <c r="J416">
        <f t="shared" si="56"/>
        <v>50.560454703488</v>
      </c>
      <c r="Q416">
        <f t="shared" si="57"/>
        <v>0</v>
      </c>
      <c r="R416">
        <f t="shared" si="58"/>
        <v>0</v>
      </c>
      <c r="S416">
        <f t="shared" si="59"/>
        <v>0</v>
      </c>
      <c r="T416">
        <f t="shared" si="60"/>
        <v>0</v>
      </c>
      <c r="U416">
        <f t="shared" si="61"/>
        <v>-50.560454703488</v>
      </c>
      <c r="V416">
        <f t="shared" si="62"/>
        <v>-204.9452430761</v>
      </c>
    </row>
    <row r="417" spans="1:22">
      <c r="A417">
        <f>'v mode buck small signal'!X417</f>
        <v>650</v>
      </c>
      <c r="B417">
        <f>'v mode buck small signal'!AI417</f>
        <v>-58.8997052049216</v>
      </c>
      <c r="C417">
        <f>'v mode buck small signal'!AJ417</f>
        <v>-316.388721840439</v>
      </c>
      <c r="D417">
        <f>AMP!$AA417</f>
        <v>7.95936409717971</v>
      </c>
      <c r="E417">
        <f>AMP!$AB417</f>
        <v>110.348335865874</v>
      </c>
      <c r="F417">
        <f t="shared" si="54"/>
        <v>-50.9403411077419</v>
      </c>
      <c r="G417">
        <f t="shared" si="55"/>
        <v>-206.040385974565</v>
      </c>
      <c r="H417">
        <v>0</v>
      </c>
      <c r="J417">
        <f t="shared" si="56"/>
        <v>50.9403411077419</v>
      </c>
      <c r="Q417">
        <f t="shared" si="57"/>
        <v>0</v>
      </c>
      <c r="R417">
        <f t="shared" si="58"/>
        <v>0</v>
      </c>
      <c r="S417">
        <f t="shared" si="59"/>
        <v>0</v>
      </c>
      <c r="T417">
        <f t="shared" si="60"/>
        <v>0</v>
      </c>
      <c r="U417">
        <f t="shared" si="61"/>
        <v>-50.9403411077419</v>
      </c>
      <c r="V417">
        <f t="shared" si="62"/>
        <v>-206.040385974565</v>
      </c>
    </row>
    <row r="418" spans="1:22">
      <c r="A418">
        <f>'v mode buck small signal'!X418</f>
        <v>660</v>
      </c>
      <c r="B418">
        <f>'v mode buck small signal'!AI418</f>
        <v>-59.1512946370168</v>
      </c>
      <c r="C418">
        <f>'v mode buck small signal'!AJ418</f>
        <v>-317.146970511197</v>
      </c>
      <c r="D418">
        <f>AMP!$AA418</f>
        <v>7.83621777758114</v>
      </c>
      <c r="E418">
        <f>AMP!$AB418</f>
        <v>110.049035043782</v>
      </c>
      <c r="F418">
        <f t="shared" si="54"/>
        <v>-51.3150768594357</v>
      </c>
      <c r="G418">
        <f t="shared" si="55"/>
        <v>-207.097935467415</v>
      </c>
      <c r="H418">
        <v>0</v>
      </c>
      <c r="J418">
        <f t="shared" si="56"/>
        <v>51.3150768594357</v>
      </c>
      <c r="Q418">
        <f t="shared" si="57"/>
        <v>0</v>
      </c>
      <c r="R418">
        <f t="shared" si="58"/>
        <v>0</v>
      </c>
      <c r="S418">
        <f t="shared" si="59"/>
        <v>0</v>
      </c>
      <c r="T418">
        <f t="shared" si="60"/>
        <v>0</v>
      </c>
      <c r="U418">
        <f t="shared" si="61"/>
        <v>-51.3150768594357</v>
      </c>
      <c r="V418">
        <f t="shared" si="62"/>
        <v>-207.097935467415</v>
      </c>
    </row>
    <row r="419" spans="1:22">
      <c r="A419">
        <f>'v mode buck small signal'!X419</f>
        <v>670</v>
      </c>
      <c r="B419">
        <f>'v mode buck small signal'!AI419</f>
        <v>-59.3994499636824</v>
      </c>
      <c r="C419">
        <f>'v mode buck small signal'!AJ419</f>
        <v>-317.878123908608</v>
      </c>
      <c r="D419">
        <f>AMP!$AA419</f>
        <v>7.71465810381062</v>
      </c>
      <c r="E419">
        <f>AMP!$AB419</f>
        <v>109.758290151806</v>
      </c>
      <c r="F419">
        <f t="shared" si="54"/>
        <v>-51.6847918598718</v>
      </c>
      <c r="G419">
        <f t="shared" si="55"/>
        <v>-208.119833756802</v>
      </c>
      <c r="H419">
        <v>0</v>
      </c>
      <c r="J419">
        <f t="shared" si="56"/>
        <v>51.6847918598718</v>
      </c>
      <c r="Q419">
        <f t="shared" si="57"/>
        <v>0</v>
      </c>
      <c r="R419">
        <f t="shared" si="58"/>
        <v>0</v>
      </c>
      <c r="S419">
        <f t="shared" si="59"/>
        <v>0</v>
      </c>
      <c r="T419">
        <f t="shared" si="60"/>
        <v>0</v>
      </c>
      <c r="U419">
        <f t="shared" si="61"/>
        <v>-51.6847918598718</v>
      </c>
      <c r="V419">
        <f t="shared" si="62"/>
        <v>-208.119833756802</v>
      </c>
    </row>
    <row r="420" spans="1:22">
      <c r="A420">
        <f>'v mode buck small signal'!X420</f>
        <v>680</v>
      </c>
      <c r="B420">
        <f>'v mode buck small signal'!AI420</f>
        <v>-59.6442603489228</v>
      </c>
      <c r="C420">
        <f>'v mode buck small signal'!AJ420</f>
        <v>-318.583635973902</v>
      </c>
      <c r="D420">
        <f>AMP!$AA420</f>
        <v>7.59464888856753</v>
      </c>
      <c r="E420">
        <f>AMP!$AB420</f>
        <v>109.475744425008</v>
      </c>
      <c r="F420">
        <f t="shared" si="54"/>
        <v>-52.0496114603553</v>
      </c>
      <c r="G420">
        <f t="shared" si="55"/>
        <v>-209.107891548894</v>
      </c>
      <c r="H420">
        <v>0</v>
      </c>
      <c r="J420">
        <f t="shared" si="56"/>
        <v>52.0496114603553</v>
      </c>
      <c r="Q420">
        <f t="shared" si="57"/>
        <v>0</v>
      </c>
      <c r="R420">
        <f t="shared" si="58"/>
        <v>0</v>
      </c>
      <c r="S420">
        <f t="shared" si="59"/>
        <v>0</v>
      </c>
      <c r="T420">
        <f t="shared" si="60"/>
        <v>0</v>
      </c>
      <c r="U420">
        <f t="shared" si="61"/>
        <v>-52.0496114603553</v>
      </c>
      <c r="V420">
        <f t="shared" si="62"/>
        <v>-209.107891548894</v>
      </c>
    </row>
    <row r="421" spans="1:22">
      <c r="A421">
        <f>'v mode buck small signal'!X421</f>
        <v>690</v>
      </c>
      <c r="B421">
        <f>'v mode buck small signal'!AI421</f>
        <v>-59.885811613937</v>
      </c>
      <c r="C421">
        <f>'v mode buck small signal'!AJ421</f>
        <v>-319.264859131725</v>
      </c>
      <c r="D421">
        <f>AMP!$AA421</f>
        <v>7.47615495709841</v>
      </c>
      <c r="E421">
        <f>AMP!$AB421</f>
        <v>109.201060397197</v>
      </c>
      <c r="F421">
        <f t="shared" si="54"/>
        <v>-52.4096566568386</v>
      </c>
      <c r="G421">
        <f t="shared" si="55"/>
        <v>-210.063798734528</v>
      </c>
      <c r="H421">
        <v>0</v>
      </c>
      <c r="J421">
        <f t="shared" si="56"/>
        <v>52.4096566568386</v>
      </c>
      <c r="Q421">
        <f t="shared" si="57"/>
        <v>0</v>
      </c>
      <c r="R421">
        <f t="shared" si="58"/>
        <v>0</v>
      </c>
      <c r="S421">
        <f t="shared" si="59"/>
        <v>0</v>
      </c>
      <c r="T421">
        <f t="shared" si="60"/>
        <v>0</v>
      </c>
      <c r="U421">
        <f t="shared" si="61"/>
        <v>-52.4096566568386</v>
      </c>
      <c r="V421">
        <f t="shared" si="62"/>
        <v>-210.063798734528</v>
      </c>
    </row>
    <row r="422" spans="1:22">
      <c r="A422">
        <f>'v mode buck small signal'!X422</f>
        <v>700</v>
      </c>
      <c r="B422">
        <f>'v mode buck small signal'!AI422</f>
        <v>-60.1241864009029</v>
      </c>
      <c r="C422">
        <f>'v mode buck small signal'!AJ422</f>
        <v>-319.923052730885</v>
      </c>
      <c r="D422">
        <f>AMP!$AA422</f>
        <v>7.3591421256667</v>
      </c>
      <c r="E422">
        <f>AMP!$AB422</f>
        <v>108.933918630857</v>
      </c>
      <c r="F422">
        <f t="shared" si="54"/>
        <v>-52.7650442752362</v>
      </c>
      <c r="G422">
        <f t="shared" si="55"/>
        <v>-210.989134100027</v>
      </c>
      <c r="H422">
        <v>0</v>
      </c>
      <c r="J422">
        <f t="shared" si="56"/>
        <v>52.7650442752362</v>
      </c>
      <c r="Q422">
        <f t="shared" si="57"/>
        <v>0</v>
      </c>
      <c r="R422">
        <f t="shared" si="58"/>
        <v>0</v>
      </c>
      <c r="S422">
        <f t="shared" si="59"/>
        <v>0</v>
      </c>
      <c r="T422">
        <f t="shared" si="60"/>
        <v>0</v>
      </c>
      <c r="U422">
        <f t="shared" si="61"/>
        <v>-52.7650442752362</v>
      </c>
      <c r="V422">
        <f t="shared" si="62"/>
        <v>-210.989134100027</v>
      </c>
    </row>
    <row r="423" spans="1:22">
      <c r="A423">
        <f>'v mode buck small signal'!X423</f>
        <v>710</v>
      </c>
      <c r="B423">
        <f>'v mode buck small signal'!AI423</f>
        <v>-60.3594643266699</v>
      </c>
      <c r="C423">
        <f>'v mode buck small signal'!AJ423</f>
        <v>-320.559390704101</v>
      </c>
      <c r="D423">
        <f>AMP!$AA423</f>
        <v>7.24357717879911</v>
      </c>
      <c r="E423">
        <f>AMP!$AB423</f>
        <v>108.674016544716</v>
      </c>
      <c r="F423">
        <f t="shared" si="54"/>
        <v>-53.1158871478708</v>
      </c>
      <c r="G423">
        <f t="shared" si="55"/>
        <v>-211.885374159386</v>
      </c>
      <c r="H423">
        <v>0</v>
      </c>
      <c r="J423">
        <f t="shared" si="56"/>
        <v>53.1158871478708</v>
      </c>
      <c r="Q423">
        <f t="shared" si="57"/>
        <v>0</v>
      </c>
      <c r="R423">
        <f t="shared" si="58"/>
        <v>0</v>
      </c>
      <c r="S423">
        <f t="shared" si="59"/>
        <v>0</v>
      </c>
      <c r="T423">
        <f t="shared" si="60"/>
        <v>0</v>
      </c>
      <c r="U423">
        <f t="shared" si="61"/>
        <v>-53.1158871478708</v>
      </c>
      <c r="V423">
        <f t="shared" si="62"/>
        <v>-211.885374159386</v>
      </c>
    </row>
    <row r="424" spans="1:22">
      <c r="A424">
        <f>'v mode buck small signal'!X424</f>
        <v>720</v>
      </c>
      <c r="B424">
        <f>'v mode buck small signal'!AI424</f>
        <v>-60.5917221271326</v>
      </c>
      <c r="C424">
        <f>'v mode buck small signal'!AJ424</f>
        <v>-321.174968521722</v>
      </c>
      <c r="D424">
        <f>AMP!$AA424</f>
        <v>7.12942784564492</v>
      </c>
      <c r="E424">
        <f>AMP!$AB424</f>
        <v>108.421067330421</v>
      </c>
      <c r="F424">
        <f t="shared" si="54"/>
        <v>-53.4622942814876</v>
      </c>
      <c r="G424">
        <f t="shared" si="55"/>
        <v>-212.753901191301</v>
      </c>
      <c r="H424">
        <v>0</v>
      </c>
      <c r="J424">
        <f t="shared" si="56"/>
        <v>53.4622942814876</v>
      </c>
      <c r="Q424">
        <f t="shared" si="57"/>
        <v>0</v>
      </c>
      <c r="R424">
        <f t="shared" si="58"/>
        <v>0</v>
      </c>
      <c r="S424">
        <f t="shared" si="59"/>
        <v>0</v>
      </c>
      <c r="T424">
        <f t="shared" si="60"/>
        <v>0</v>
      </c>
      <c r="U424">
        <f t="shared" si="61"/>
        <v>-53.4622942814876</v>
      </c>
      <c r="V424">
        <f t="shared" si="62"/>
        <v>-212.753901191301</v>
      </c>
    </row>
    <row r="425" spans="1:22">
      <c r="A425">
        <f>'v mode buck small signal'!X425</f>
        <v>730</v>
      </c>
      <c r="B425">
        <f>'v mode buck small signal'!AI425</f>
        <v>-60.8210337929874</v>
      </c>
      <c r="C425">
        <f>'v mode buck small signal'!AJ425</f>
        <v>-321.770809507731</v>
      </c>
      <c r="D425">
        <f>AMP!$AA425</f>
        <v>7.01666277572903</v>
      </c>
      <c r="E425">
        <f>AMP!$AB425</f>
        <v>108.174798950645</v>
      </c>
      <c r="F425">
        <f t="shared" si="54"/>
        <v>-53.8043710172584</v>
      </c>
      <c r="G425">
        <f t="shared" si="55"/>
        <v>-213.596010557086</v>
      </c>
      <c r="H425">
        <v>0</v>
      </c>
      <c r="J425">
        <f t="shared" si="56"/>
        <v>53.8043710172584</v>
      </c>
      <c r="Q425">
        <f t="shared" si="57"/>
        <v>0</v>
      </c>
      <c r="R425">
        <f t="shared" si="58"/>
        <v>0</v>
      </c>
      <c r="S425">
        <f t="shared" si="59"/>
        <v>0</v>
      </c>
      <c r="T425">
        <f t="shared" si="60"/>
        <v>0</v>
      </c>
      <c r="U425">
        <f t="shared" si="61"/>
        <v>-53.8043710172584</v>
      </c>
      <c r="V425">
        <f t="shared" si="62"/>
        <v>-213.596010557086</v>
      </c>
    </row>
    <row r="426" spans="1:22">
      <c r="A426">
        <f>'v mode buck small signal'!X426</f>
        <v>740</v>
      </c>
      <c r="B426">
        <f>'v mode buck small signal'!AI426</f>
        <v>-61.0474706975083</v>
      </c>
      <c r="C426">
        <f>'v mode buck small signal'!AJ426</f>
        <v>-322.347870580114</v>
      </c>
      <c r="D426">
        <f>AMP!$AA426</f>
        <v>6.90525151433442</v>
      </c>
      <c r="E426">
        <f>AMP!$AB426</f>
        <v>107.934953211635</v>
      </c>
      <c r="F426">
        <f t="shared" si="54"/>
        <v>-54.1422191831739</v>
      </c>
      <c r="G426">
        <f t="shared" si="55"/>
        <v>-214.41291736848</v>
      </c>
      <c r="H426">
        <v>0</v>
      </c>
      <c r="J426">
        <f t="shared" si="56"/>
        <v>54.1422191831739</v>
      </c>
      <c r="Q426">
        <f t="shared" si="57"/>
        <v>0</v>
      </c>
      <c r="R426">
        <f t="shared" si="58"/>
        <v>0</v>
      </c>
      <c r="S426">
        <f t="shared" si="59"/>
        <v>0</v>
      </c>
      <c r="T426">
        <f t="shared" si="60"/>
        <v>0</v>
      </c>
      <c r="U426">
        <f t="shared" si="61"/>
        <v>-54.1422191831739</v>
      </c>
      <c r="V426">
        <f t="shared" si="62"/>
        <v>-214.41291736848</v>
      </c>
    </row>
    <row r="427" spans="1:22">
      <c r="A427">
        <f>'v mode buck small signal'!X427</f>
        <v>750</v>
      </c>
      <c r="B427">
        <f>'v mode buck small signal'!AI427</f>
        <v>-61.2711017169179</v>
      </c>
      <c r="C427">
        <f>'v mode buck small signal'!AJ427</f>
        <v>-322.907047471751</v>
      </c>
      <c r="D427">
        <f>AMP!$AA427</f>
        <v>6.79516447771028</v>
      </c>
      <c r="E427">
        <f>AMP!$AB427</f>
        <v>107.701284903946</v>
      </c>
      <c r="F427">
        <f t="shared" si="54"/>
        <v>-54.4759372392077</v>
      </c>
      <c r="G427">
        <f t="shared" si="55"/>
        <v>-215.205762567805</v>
      </c>
      <c r="H427">
        <v>0</v>
      </c>
      <c r="J427">
        <f t="shared" si="56"/>
        <v>54.4759372392077</v>
      </c>
      <c r="Q427">
        <f t="shared" si="57"/>
        <v>0</v>
      </c>
      <c r="R427">
        <f t="shared" si="58"/>
        <v>0</v>
      </c>
      <c r="S427">
        <f t="shared" si="59"/>
        <v>0</v>
      </c>
      <c r="T427">
        <f t="shared" si="60"/>
        <v>0</v>
      </c>
      <c r="U427">
        <f t="shared" si="61"/>
        <v>-54.4759372392077</v>
      </c>
      <c r="V427">
        <f t="shared" si="62"/>
        <v>-215.205762567805</v>
      </c>
    </row>
    <row r="428" spans="1:22">
      <c r="A428">
        <f>'v mode buck small signal'!X428</f>
        <v>760</v>
      </c>
      <c r="B428">
        <f>'v mode buck small signal'!AI428</f>
        <v>-61.4919933438829</v>
      </c>
      <c r="C428">
        <f>'v mode buck small signal'!AJ428</f>
        <v>-323.44917948252</v>
      </c>
      <c r="D428">
        <f>AMP!$AA428</f>
        <v>6.68637292826789</v>
      </c>
      <c r="E428">
        <f>AMP!$AB428</f>
        <v>107.473561005624</v>
      </c>
      <c r="F428">
        <f t="shared" si="54"/>
        <v>-54.805620415615</v>
      </c>
      <c r="G428">
        <f t="shared" si="55"/>
        <v>-215.975618476896</v>
      </c>
      <c r="H428">
        <v>0</v>
      </c>
      <c r="J428">
        <f t="shared" si="56"/>
        <v>54.805620415615</v>
      </c>
      <c r="Q428">
        <f t="shared" si="57"/>
        <v>0</v>
      </c>
      <c r="R428">
        <f t="shared" si="58"/>
        <v>0</v>
      </c>
      <c r="S428">
        <f t="shared" si="59"/>
        <v>0</v>
      </c>
      <c r="T428">
        <f t="shared" si="60"/>
        <v>0</v>
      </c>
      <c r="U428">
        <f t="shared" si="61"/>
        <v>-54.805620415615</v>
      </c>
      <c r="V428">
        <f t="shared" si="62"/>
        <v>-215.975618476896</v>
      </c>
    </row>
    <row r="429" spans="1:22">
      <c r="A429">
        <f>'v mode buck small signal'!X429</f>
        <v>770</v>
      </c>
      <c r="B429">
        <f>'v mode buck small signal'!AI429</f>
        <v>-61.7102097946116</v>
      </c>
      <c r="C429">
        <f>'v mode buck small signal'!AJ429</f>
        <v>-323.975053808349</v>
      </c>
      <c r="D429">
        <f>AMP!$AA429</f>
        <v>6.57884894989883</v>
      </c>
      <c r="E429">
        <f>AMP!$AB429</f>
        <v>107.251559942689</v>
      </c>
      <c r="F429">
        <f t="shared" si="54"/>
        <v>-55.1313608447127</v>
      </c>
      <c r="G429">
        <f t="shared" si="55"/>
        <v>-216.723493865659</v>
      </c>
      <c r="H429">
        <v>0</v>
      </c>
      <c r="J429">
        <f t="shared" si="56"/>
        <v>55.1313608447127</v>
      </c>
      <c r="Q429">
        <f t="shared" si="57"/>
        <v>0</v>
      </c>
      <c r="R429">
        <f t="shared" si="58"/>
        <v>0</v>
      </c>
      <c r="S429">
        <f t="shared" si="59"/>
        <v>0</v>
      </c>
      <c r="T429">
        <f t="shared" si="60"/>
        <v>0</v>
      </c>
      <c r="U429">
        <f t="shared" si="61"/>
        <v>-55.1313608447127</v>
      </c>
      <c r="V429">
        <f t="shared" si="62"/>
        <v>-216.723493865659</v>
      </c>
    </row>
    <row r="430" spans="1:22">
      <c r="A430">
        <f>'v mode buck small signal'!X430</f>
        <v>780</v>
      </c>
      <c r="B430">
        <f>'v mode buck small signal'!AI430</f>
        <v>-61.925813109996</v>
      </c>
      <c r="C430">
        <f>'v mode buck small signal'!AJ430</f>
        <v>-324.485409488322</v>
      </c>
      <c r="D430">
        <f>AMP!$AA430</f>
        <v>6.47256542352605</v>
      </c>
      <c r="E430">
        <f>AMP!$AB430</f>
        <v>107.035070902219</v>
      </c>
      <c r="F430">
        <f t="shared" si="54"/>
        <v>-55.4532476864699</v>
      </c>
      <c r="G430">
        <f t="shared" si="55"/>
        <v>-217.450338586103</v>
      </c>
      <c r="H430">
        <v>0</v>
      </c>
      <c r="J430">
        <f t="shared" si="56"/>
        <v>55.4532476864699</v>
      </c>
      <c r="Q430">
        <f t="shared" si="57"/>
        <v>0</v>
      </c>
      <c r="R430">
        <f t="shared" si="58"/>
        <v>0</v>
      </c>
      <c r="S430">
        <f t="shared" si="59"/>
        <v>0</v>
      </c>
      <c r="T430">
        <f t="shared" si="60"/>
        <v>0</v>
      </c>
      <c r="U430">
        <f t="shared" si="61"/>
        <v>-55.4532476864699</v>
      </c>
      <c r="V430">
        <f t="shared" si="62"/>
        <v>-217.450338586103</v>
      </c>
    </row>
    <row r="431" spans="1:22">
      <c r="A431">
        <f>'v mode buck small signal'!X431</f>
        <v>790</v>
      </c>
      <c r="B431">
        <f>'v mode buck small signal'!AI431</f>
        <v>-62.1388632511993</v>
      </c>
      <c r="C431">
        <f>'v mode buck small signal'!AJ431</f>
        <v>-324.980941006847</v>
      </c>
      <c r="D431">
        <f>AMP!$AA431</f>
        <v>6.36749600297686</v>
      </c>
      <c r="E431">
        <f>AMP!$AB431</f>
        <v>106.823893193766</v>
      </c>
      <c r="F431">
        <f t="shared" si="54"/>
        <v>-55.7713672482224</v>
      </c>
      <c r="G431">
        <f t="shared" si="55"/>
        <v>-218.157047813081</v>
      </c>
      <c r="H431">
        <v>0</v>
      </c>
      <c r="J431">
        <f t="shared" si="56"/>
        <v>55.7713672482224</v>
      </c>
      <c r="Q431">
        <f t="shared" si="57"/>
        <v>0</v>
      </c>
      <c r="R431">
        <f t="shared" si="58"/>
        <v>0</v>
      </c>
      <c r="S431">
        <f t="shared" si="59"/>
        <v>0</v>
      </c>
      <c r="T431">
        <f t="shared" si="60"/>
        <v>0</v>
      </c>
      <c r="U431">
        <f t="shared" si="61"/>
        <v>-55.7713672482224</v>
      </c>
      <c r="V431">
        <f t="shared" si="62"/>
        <v>-218.157047813081</v>
      </c>
    </row>
    <row r="432" spans="1:22">
      <c r="A432">
        <f>'v mode buck small signal'!X432</f>
        <v>800</v>
      </c>
      <c r="B432">
        <f>'v mode buck small signal'!AI432</f>
        <v>-62.3494181900594</v>
      </c>
      <c r="C432">
        <f>'v mode buck small signal'!AJ432</f>
        <v>-325.462301584117</v>
      </c>
      <c r="D432">
        <f>AMP!$AA432</f>
        <v>6.26361509125106</v>
      </c>
      <c r="E432">
        <f>AMP!$AB432</f>
        <v>106.617835655235</v>
      </c>
      <c r="F432">
        <f t="shared" si="54"/>
        <v>-56.0858030988084</v>
      </c>
      <c r="G432">
        <f t="shared" si="55"/>
        <v>-218.844465928883</v>
      </c>
      <c r="H432">
        <v>0</v>
      </c>
      <c r="J432">
        <f t="shared" si="56"/>
        <v>56.0858030988084</v>
      </c>
      <c r="Q432">
        <f t="shared" si="57"/>
        <v>0</v>
      </c>
      <c r="R432">
        <f t="shared" si="58"/>
        <v>0</v>
      </c>
      <c r="S432">
        <f t="shared" si="59"/>
        <v>0</v>
      </c>
      <c r="T432">
        <f t="shared" si="60"/>
        <v>0</v>
      </c>
      <c r="U432">
        <f t="shared" si="61"/>
        <v>-56.0858030988084</v>
      </c>
      <c r="V432">
        <f t="shared" si="62"/>
        <v>-218.844465928883</v>
      </c>
    </row>
    <row r="433" spans="1:22">
      <c r="A433">
        <f>'v mode buck small signal'!X433</f>
        <v>810</v>
      </c>
      <c r="B433">
        <f>'v mode buck small signal'!AI433</f>
        <v>-62.5575339946488</v>
      </c>
      <c r="C433">
        <f>'v mode buck small signal'!AJ433</f>
        <v>-325.930106184734</v>
      </c>
      <c r="D433">
        <f>AMP!$AA433</f>
        <v>6.16089781724086</v>
      </c>
      <c r="E433">
        <f>AMP!$AB433</f>
        <v>106.416716099689</v>
      </c>
      <c r="F433">
        <f t="shared" si="54"/>
        <v>-56.396636177408</v>
      </c>
      <c r="G433">
        <f t="shared" si="55"/>
        <v>-219.513390085045</v>
      </c>
      <c r="H433">
        <v>0</v>
      </c>
      <c r="J433">
        <f t="shared" si="56"/>
        <v>56.396636177408</v>
      </c>
      <c r="Q433">
        <f t="shared" si="57"/>
        <v>0</v>
      </c>
      <c r="R433">
        <f t="shared" si="58"/>
        <v>0</v>
      </c>
      <c r="S433">
        <f t="shared" si="59"/>
        <v>0</v>
      </c>
      <c r="T433">
        <f t="shared" si="60"/>
        <v>0</v>
      </c>
      <c r="U433">
        <f t="shared" si="61"/>
        <v>-56.396636177408</v>
      </c>
      <c r="V433">
        <f t="shared" si="62"/>
        <v>-219.513390085045</v>
      </c>
    </row>
    <row r="434" spans="1:22">
      <c r="A434">
        <f>'v mode buck small signal'!X434</f>
        <v>820</v>
      </c>
      <c r="B434">
        <f>'v mode buck small signal'!AI434</f>
        <v>-62.7632649103031</v>
      </c>
      <c r="C434">
        <f>'v mode buck small signal'!AJ434</f>
        <v>-326.384934271313</v>
      </c>
      <c r="D434">
        <f>AMP!$AA434</f>
        <v>6.0593200129489</v>
      </c>
      <c r="E434">
        <f>AMP!$AB434</f>
        <v>106.220360799863</v>
      </c>
      <c r="F434">
        <f t="shared" si="54"/>
        <v>-56.7039448973542</v>
      </c>
      <c r="G434">
        <f t="shared" si="55"/>
        <v>-220.164573471451</v>
      </c>
      <c r="H434">
        <v>0</v>
      </c>
      <c r="J434">
        <f t="shared" si="56"/>
        <v>56.7039448973542</v>
      </c>
      <c r="Q434">
        <f t="shared" si="57"/>
        <v>0</v>
      </c>
      <c r="R434">
        <f t="shared" si="58"/>
        <v>0</v>
      </c>
      <c r="S434">
        <f t="shared" si="59"/>
        <v>0</v>
      </c>
      <c r="T434">
        <f t="shared" si="60"/>
        <v>0</v>
      </c>
      <c r="U434">
        <f t="shared" si="61"/>
        <v>-56.7039448973542</v>
      </c>
      <c r="V434">
        <f t="shared" si="62"/>
        <v>-220.164573471451</v>
      </c>
    </row>
    <row r="435" spans="1:22">
      <c r="A435">
        <f>'v mode buck small signal'!X435</f>
        <v>830</v>
      </c>
      <c r="B435">
        <f>'v mode buck small signal'!AI435</f>
        <v>-62.9666634364085</v>
      </c>
      <c r="C435">
        <f>'v mode buck small signal'!AJ435</f>
        <v>-326.827332327183</v>
      </c>
      <c r="D435">
        <f>AMP!$AA435</f>
        <v>5.95885819123777</v>
      </c>
      <c r="E435">
        <f>AMP!$AB435</f>
        <v>106.028604007453</v>
      </c>
      <c r="F435">
        <f t="shared" si="54"/>
        <v>-57.0078052451708</v>
      </c>
      <c r="G435">
        <f t="shared" si="55"/>
        <v>-220.79872831973</v>
      </c>
      <c r="H435">
        <v>0</v>
      </c>
      <c r="J435">
        <f t="shared" si="56"/>
        <v>57.0078052451708</v>
      </c>
      <c r="Q435">
        <f t="shared" si="57"/>
        <v>0</v>
      </c>
      <c r="R435">
        <f t="shared" si="58"/>
        <v>0</v>
      </c>
      <c r="S435">
        <f t="shared" si="59"/>
        <v>0</v>
      </c>
      <c r="T435">
        <f t="shared" si="60"/>
        <v>0</v>
      </c>
      <c r="U435">
        <f t="shared" si="61"/>
        <v>-57.0078052451708</v>
      </c>
      <c r="V435">
        <f t="shared" si="62"/>
        <v>-220.79872831973</v>
      </c>
    </row>
    <row r="436" spans="1:22">
      <c r="A436">
        <f>'v mode buck small signal'!X436</f>
        <v>840</v>
      </c>
      <c r="B436">
        <f>'v mode buck small signal'!AI436</f>
        <v>-63.1677803992134</v>
      </c>
      <c r="C436">
        <f>'v mode buck small signal'!AJ436</f>
        <v>-327.257816169818</v>
      </c>
      <c r="D436">
        <f>AMP!$AA436</f>
        <v>5.85948952413787</v>
      </c>
      <c r="E436">
        <f>AMP!$AB436</f>
        <v>105.841287504508</v>
      </c>
      <c r="F436">
        <f t="shared" si="54"/>
        <v>-57.3082908750756</v>
      </c>
      <c r="G436">
        <f t="shared" si="55"/>
        <v>-221.416528665311</v>
      </c>
      <c r="H436">
        <v>0</v>
      </c>
      <c r="J436">
        <f t="shared" si="56"/>
        <v>57.3082908750756</v>
      </c>
      <c r="Q436">
        <f t="shared" si="57"/>
        <v>0</v>
      </c>
      <c r="R436">
        <f t="shared" si="58"/>
        <v>0</v>
      </c>
      <c r="S436">
        <f t="shared" si="59"/>
        <v>0</v>
      </c>
      <c r="T436">
        <f t="shared" si="60"/>
        <v>0</v>
      </c>
      <c r="U436">
        <f t="shared" si="61"/>
        <v>-57.3082908750756</v>
      </c>
      <c r="V436">
        <f t="shared" si="62"/>
        <v>-221.416528665311</v>
      </c>
    </row>
    <row r="437" spans="1:22">
      <c r="A437">
        <f>'v mode buck small signal'!X437</f>
        <v>850</v>
      </c>
      <c r="B437">
        <f>'v mode buck small signal'!AI437</f>
        <v>-63.3666650209125</v>
      </c>
      <c r="C437">
        <f>'v mode buck small signal'!AJ437</f>
        <v>-327.676873074475</v>
      </c>
      <c r="D437">
        <f>AMP!$AA437</f>
        <v>5.76119182173078</v>
      </c>
      <c r="E437">
        <f>AMP!$AB437</f>
        <v>105.658260184455</v>
      </c>
      <c r="F437">
        <f t="shared" si="54"/>
        <v>-57.6054731991818</v>
      </c>
      <c r="G437">
        <f t="shared" si="55"/>
        <v>-222.01861289002</v>
      </c>
      <c r="H437">
        <v>0</v>
      </c>
      <c r="J437">
        <f t="shared" si="56"/>
        <v>57.6054731991818</v>
      </c>
      <c r="Q437">
        <f t="shared" si="57"/>
        <v>0</v>
      </c>
      <c r="R437">
        <f t="shared" si="58"/>
        <v>0</v>
      </c>
      <c r="S437">
        <f t="shared" si="59"/>
        <v>0</v>
      </c>
      <c r="T437">
        <f t="shared" si="60"/>
        <v>0</v>
      </c>
      <c r="U437">
        <f t="shared" si="61"/>
        <v>-57.6054731991818</v>
      </c>
      <c r="V437">
        <f t="shared" si="62"/>
        <v>-222.01861289002</v>
      </c>
    </row>
    <row r="438" spans="1:22">
      <c r="A438">
        <f>'v mode buck small signal'!X438</f>
        <v>860</v>
      </c>
      <c r="B438">
        <f>'v mode buck small signal'!AI438</f>
        <v>-63.5633649852306</v>
      </c>
      <c r="C438">
        <f>'v mode buck small signal'!AJ438</f>
        <v>-328.084963725544</v>
      </c>
      <c r="D438">
        <f>AMP!$AA438</f>
        <v>5.66394351162112</v>
      </c>
      <c r="E438">
        <f>AMP!$AB438</f>
        <v>105.479377660553</v>
      </c>
      <c r="F438">
        <f t="shared" si="54"/>
        <v>-57.8994214736095</v>
      </c>
      <c r="G438">
        <f t="shared" si="55"/>
        <v>-222.605586064991</v>
      </c>
      <c r="H438">
        <v>0</v>
      </c>
      <c r="J438">
        <f t="shared" si="56"/>
        <v>57.8994214736095</v>
      </c>
      <c r="Q438">
        <f t="shared" si="57"/>
        <v>0</v>
      </c>
      <c r="R438">
        <f t="shared" si="58"/>
        <v>0</v>
      </c>
      <c r="S438">
        <f t="shared" si="59"/>
        <v>0</v>
      </c>
      <c r="T438">
        <f t="shared" si="60"/>
        <v>0</v>
      </c>
      <c r="U438">
        <f t="shared" si="61"/>
        <v>-57.8994214736095</v>
      </c>
      <c r="V438">
        <f t="shared" si="62"/>
        <v>-222.605586064991</v>
      </c>
    </row>
    <row r="439" spans="1:22">
      <c r="A439">
        <f>'v mode buck small signal'!X439</f>
        <v>870</v>
      </c>
      <c r="B439">
        <f>'v mode buck small signal'!AI439</f>
        <v>-63.7579264997191</v>
      </c>
      <c r="C439">
        <f>'v mode buck small signal'!AJ439</f>
        <v>-328.48252401135</v>
      </c>
      <c r="D439">
        <f>AMP!$AA439</f>
        <v>5.56772361900209</v>
      </c>
      <c r="E439">
        <f>AMP!$AB439</f>
        <v>105.304501899686</v>
      </c>
      <c r="F439">
        <f t="shared" si="54"/>
        <v>-58.190202880717</v>
      </c>
      <c r="G439">
        <f t="shared" si="55"/>
        <v>-223.178022111664</v>
      </c>
      <c r="H439">
        <v>0</v>
      </c>
      <c r="J439">
        <f t="shared" si="56"/>
        <v>58.190202880717</v>
      </c>
      <c r="Q439">
        <f t="shared" si="57"/>
        <v>0</v>
      </c>
      <c r="R439">
        <f t="shared" si="58"/>
        <v>0</v>
      </c>
      <c r="S439">
        <f t="shared" si="59"/>
        <v>0</v>
      </c>
      <c r="T439">
        <f t="shared" si="60"/>
        <v>0</v>
      </c>
      <c r="U439">
        <f t="shared" si="61"/>
        <v>-58.190202880717</v>
      </c>
      <c r="V439">
        <f t="shared" si="62"/>
        <v>-223.178022111664</v>
      </c>
    </row>
    <row r="440" spans="1:22">
      <c r="A440">
        <f>'v mode buck small signal'!X440</f>
        <v>880</v>
      </c>
      <c r="B440">
        <f>'v mode buck small signal'!AI440</f>
        <v>-63.9503943549608</v>
      </c>
      <c r="C440">
        <f>'v mode buck small signal'!AJ440</f>
        <v>-328.869966676596</v>
      </c>
      <c r="D440">
        <f>AMP!$AA440</f>
        <v>5.4725117473185</v>
      </c>
      <c r="E440">
        <f>AMP!$AB440</f>
        <v>105.13350087965</v>
      </c>
      <c r="F440">
        <f t="shared" si="54"/>
        <v>-58.4778826076423</v>
      </c>
      <c r="G440">
        <f t="shared" si="55"/>
        <v>-223.736465796946</v>
      </c>
      <c r="H440">
        <v>0</v>
      </c>
      <c r="J440">
        <f t="shared" si="56"/>
        <v>58.4778826076423</v>
      </c>
      <c r="Q440">
        <f t="shared" si="57"/>
        <v>0</v>
      </c>
      <c r="R440">
        <f t="shared" si="58"/>
        <v>0</v>
      </c>
      <c r="S440">
        <f t="shared" si="59"/>
        <v>0</v>
      </c>
      <c r="T440">
        <f t="shared" si="60"/>
        <v>0</v>
      </c>
      <c r="U440">
        <f t="shared" si="61"/>
        <v>-58.4778826076423</v>
      </c>
      <c r="V440">
        <f t="shared" si="62"/>
        <v>-223.736465796946</v>
      </c>
    </row>
    <row r="441" spans="1:22">
      <c r="A441">
        <f>'v mode buck small signal'!X441</f>
        <v>890</v>
      </c>
      <c r="B441">
        <f>'v mode buck small signal'!AI441</f>
        <v>-64.1408119808673</v>
      </c>
      <c r="C441">
        <f>'v mode buck small signal'!AJ441</f>
        <v>-329.247682845216</v>
      </c>
      <c r="D441">
        <f>AMP!$AA441</f>
        <v>5.37828805952439</v>
      </c>
      <c r="E441">
        <f>AMP!$AB441</f>
        <v>104.966248268193</v>
      </c>
      <c r="F441">
        <f t="shared" si="54"/>
        <v>-58.762523921343</v>
      </c>
      <c r="G441">
        <f t="shared" si="55"/>
        <v>-224.281434577023</v>
      </c>
      <c r="H441">
        <v>0</v>
      </c>
      <c r="J441">
        <f t="shared" si="56"/>
        <v>58.762523921343</v>
      </c>
      <c r="Q441">
        <f t="shared" si="57"/>
        <v>0</v>
      </c>
      <c r="R441">
        <f t="shared" si="58"/>
        <v>0</v>
      </c>
      <c r="S441">
        <f t="shared" si="59"/>
        <v>0</v>
      </c>
      <c r="T441">
        <f t="shared" si="60"/>
        <v>0</v>
      </c>
      <c r="U441">
        <f t="shared" si="61"/>
        <v>-58.762523921343</v>
      </c>
      <c r="V441">
        <f t="shared" si="62"/>
        <v>-224.281434577023</v>
      </c>
    </row>
    <row r="442" spans="1:22">
      <c r="A442">
        <f>'v mode buck small signal'!X442</f>
        <v>900</v>
      </c>
      <c r="B442">
        <f>'v mode buck small signal'!AI442</f>
        <v>-64.3292215002376</v>
      </c>
      <c r="C442">
        <f>'v mode buck small signal'!AJ442</f>
        <v>-329.61604342516</v>
      </c>
      <c r="D442">
        <f>AMP!$AA442</f>
        <v>5.28503325993184</v>
      </c>
      <c r="E442">
        <f>AMP!$AB442</f>
        <v>104.802623122229</v>
      </c>
      <c r="F442">
        <f t="shared" si="54"/>
        <v>-59.0441882403057</v>
      </c>
      <c r="G442">
        <f t="shared" si="55"/>
        <v>-224.813420302931</v>
      </c>
      <c r="H442">
        <v>0</v>
      </c>
      <c r="J442">
        <f t="shared" si="56"/>
        <v>59.0441882403057</v>
      </c>
      <c r="Q442">
        <f t="shared" si="57"/>
        <v>0</v>
      </c>
      <c r="R442">
        <f t="shared" si="58"/>
        <v>0</v>
      </c>
      <c r="S442">
        <f t="shared" si="59"/>
        <v>0</v>
      </c>
      <c r="T442">
        <f t="shared" si="60"/>
        <v>0</v>
      </c>
      <c r="U442">
        <f t="shared" si="61"/>
        <v>-59.0441882403057</v>
      </c>
      <c r="V442">
        <f t="shared" si="62"/>
        <v>-224.813420302931</v>
      </c>
    </row>
    <row r="443" spans="1:22">
      <c r="A443">
        <f>'v mode buck small signal'!X443</f>
        <v>910</v>
      </c>
      <c r="B443">
        <f>'v mode buck small signal'!AI443</f>
        <v>-64.5156637797363</v>
      </c>
      <c r="C443">
        <f>'v mode buck small signal'!AJ443</f>
        <v>-329.975400405497</v>
      </c>
      <c r="D443">
        <f>AMP!$AA443</f>
        <v>5.19272857664315</v>
      </c>
      <c r="E443">
        <f>AMP!$AB443</f>
        <v>104.642509605785</v>
      </c>
      <c r="F443">
        <f t="shared" si="54"/>
        <v>-59.3229352030932</v>
      </c>
      <c r="G443">
        <f t="shared" si="55"/>
        <v>-225.332890799711</v>
      </c>
      <c r="H443">
        <v>0</v>
      </c>
      <c r="J443">
        <f t="shared" si="56"/>
        <v>59.3229352030932</v>
      </c>
      <c r="Q443">
        <f t="shared" si="57"/>
        <v>0</v>
      </c>
      <c r="R443">
        <f t="shared" si="58"/>
        <v>0</v>
      </c>
      <c r="S443">
        <f t="shared" si="59"/>
        <v>0</v>
      </c>
      <c r="T443">
        <f t="shared" si="60"/>
        <v>0</v>
      </c>
      <c r="U443">
        <f t="shared" si="61"/>
        <v>-59.3229352030932</v>
      </c>
      <c r="V443">
        <f t="shared" si="62"/>
        <v>-225.332890799711</v>
      </c>
    </row>
    <row r="444" spans="1:22">
      <c r="A444">
        <f>'v mode buck small signal'!X444</f>
        <v>920</v>
      </c>
      <c r="B444">
        <f>'v mode buck small signal'!AI444</f>
        <v>-64.7001784784412</v>
      </c>
      <c r="C444">
        <f>'v mode buck small signal'!AJ444</f>
        <v>-330.326088055228</v>
      </c>
      <c r="D444">
        <f>AMP!$AA444</f>
        <v>5.10135574455798</v>
      </c>
      <c r="E444">
        <f>AMP!$AB444</f>
        <v>104.48579672533</v>
      </c>
      <c r="F444">
        <f t="shared" si="54"/>
        <v>-59.5988227338832</v>
      </c>
      <c r="G444">
        <f t="shared" si="55"/>
        <v>-225.840291329898</v>
      </c>
      <c r="H444">
        <v>0</v>
      </c>
      <c r="J444">
        <f t="shared" si="56"/>
        <v>59.5988227338832</v>
      </c>
      <c r="Q444">
        <f t="shared" si="57"/>
        <v>0</v>
      </c>
      <c r="R444">
        <f t="shared" si="58"/>
        <v>0</v>
      </c>
      <c r="S444">
        <f t="shared" si="59"/>
        <v>0</v>
      </c>
      <c r="T444">
        <f t="shared" si="60"/>
        <v>0</v>
      </c>
      <c r="U444">
        <f t="shared" si="61"/>
        <v>-59.5988227338832</v>
      </c>
      <c r="V444">
        <f t="shared" si="62"/>
        <v>-225.840291329898</v>
      </c>
    </row>
    <row r="445" spans="1:22">
      <c r="A445">
        <f>'v mode buck small signal'!X445</f>
        <v>930</v>
      </c>
      <c r="B445">
        <f>'v mode buck small signal'!AI445</f>
        <v>-64.8828040940944</v>
      </c>
      <c r="C445">
        <f>'v mode buck small signal'!AJ445</f>
        <v>-330.668424032292</v>
      </c>
      <c r="D445">
        <f>AMP!$AA445</f>
        <v>5.01089698894488</v>
      </c>
      <c r="E445">
        <f>AMP!$AB445</f>
        <v>104.332378081272</v>
      </c>
      <c r="F445">
        <f t="shared" si="54"/>
        <v>-59.8719071051495</v>
      </c>
      <c r="G445">
        <f t="shared" si="55"/>
        <v>-226.336045951021</v>
      </c>
      <c r="H445">
        <v>0</v>
      </c>
      <c r="J445">
        <f t="shared" si="56"/>
        <v>59.8719071051495</v>
      </c>
      <c r="Q445">
        <f t="shared" si="57"/>
        <v>0</v>
      </c>
      <c r="R445">
        <f t="shared" si="58"/>
        <v>0</v>
      </c>
      <c r="S445">
        <f t="shared" si="59"/>
        <v>0</v>
      </c>
      <c r="T445">
        <f t="shared" si="60"/>
        <v>0</v>
      </c>
      <c r="U445">
        <f t="shared" si="61"/>
        <v>-59.8719071051495</v>
      </c>
      <c r="V445">
        <f t="shared" si="62"/>
        <v>-226.336045951021</v>
      </c>
    </row>
    <row r="446" spans="1:22">
      <c r="A446">
        <f>'v mode buck small signal'!X446</f>
        <v>940</v>
      </c>
      <c r="B446">
        <f>'v mode buck small signal'!AI446</f>
        <v>-65.0635780071888</v>
      </c>
      <c r="C446">
        <f>'v mode buck small signal'!AJ446</f>
        <v>-331.002710410423</v>
      </c>
      <c r="D446">
        <f>AMP!$AA446</f>
        <v>4.9213350095647</v>
      </c>
      <c r="E446">
        <f>AMP!$AB446</f>
        <v>104.182151634483</v>
      </c>
      <c r="F446">
        <f t="shared" si="54"/>
        <v>-60.1422429976241</v>
      </c>
      <c r="G446">
        <f t="shared" si="55"/>
        <v>-226.82055877594</v>
      </c>
      <c r="H446">
        <v>0</v>
      </c>
      <c r="J446">
        <f t="shared" si="56"/>
        <v>60.1422429976241</v>
      </c>
      <c r="Q446">
        <f t="shared" si="57"/>
        <v>0</v>
      </c>
      <c r="R446">
        <f t="shared" si="58"/>
        <v>0</v>
      </c>
      <c r="S446">
        <f t="shared" si="59"/>
        <v>0</v>
      </c>
      <c r="T446">
        <f t="shared" si="60"/>
        <v>0</v>
      </c>
      <c r="U446">
        <f t="shared" si="61"/>
        <v>-60.1422429976241</v>
      </c>
      <c r="V446">
        <f t="shared" si="62"/>
        <v>-226.82055877594</v>
      </c>
    </row>
    <row r="447" spans="1:22">
      <c r="A447">
        <f>'v mode buck small signal'!X447</f>
        <v>950</v>
      </c>
      <c r="B447">
        <f>'v mode buck small signal'!AI447</f>
        <v>-65.2425365230076</v>
      </c>
      <c r="C447">
        <f>'v mode buck small signal'!AJ447</f>
        <v>-331.329234630817</v>
      </c>
      <c r="D447">
        <f>AMP!$AA447</f>
        <v>4.83265296533397</v>
      </c>
      <c r="E447">
        <f>AMP!$AB447</f>
        <v>104.035019486816</v>
      </c>
      <c r="F447">
        <f t="shared" si="54"/>
        <v>-60.4098835576737</v>
      </c>
      <c r="G447">
        <f t="shared" si="55"/>
        <v>-227.294215144001</v>
      </c>
      <c r="H447">
        <v>0</v>
      </c>
      <c r="J447">
        <f t="shared" si="56"/>
        <v>60.4098835576737</v>
      </c>
      <c r="Q447">
        <f t="shared" si="57"/>
        <v>0</v>
      </c>
      <c r="R447">
        <f t="shared" si="58"/>
        <v>0</v>
      </c>
      <c r="S447">
        <f t="shared" si="59"/>
        <v>0</v>
      </c>
      <c r="T447">
        <f t="shared" si="60"/>
        <v>0</v>
      </c>
      <c r="U447">
        <f t="shared" si="61"/>
        <v>-60.4098835576737</v>
      </c>
      <c r="V447">
        <f t="shared" si="62"/>
        <v>-227.294215144001</v>
      </c>
    </row>
    <row r="448" spans="1:22">
      <c r="A448">
        <f>'v mode buck small signal'!X448</f>
        <v>960</v>
      </c>
      <c r="B448">
        <f>'v mode buck small signal'!AI448</f>
        <v>-65.4197149117317</v>
      </c>
      <c r="C448">
        <f>'v mode buck small signal'!AJ448</f>
        <v>-331.648270384908</v>
      </c>
      <c r="D448">
        <f>AMP!$AA448</f>
        <v>4.74483445951356</v>
      </c>
      <c r="E448">
        <f>AMP!$AB448</f>
        <v>103.89088767465</v>
      </c>
      <c r="F448">
        <f t="shared" si="54"/>
        <v>-60.6748804522182</v>
      </c>
      <c r="G448">
        <f t="shared" si="55"/>
        <v>-227.757382710258</v>
      </c>
      <c r="H448">
        <v>0</v>
      </c>
      <c r="J448">
        <f t="shared" si="56"/>
        <v>60.6748804522182</v>
      </c>
      <c r="Q448">
        <f t="shared" si="57"/>
        <v>0</v>
      </c>
      <c r="R448">
        <f t="shared" si="58"/>
        <v>0</v>
      </c>
      <c r="S448">
        <f t="shared" si="59"/>
        <v>0</v>
      </c>
      <c r="T448">
        <f t="shared" si="60"/>
        <v>0</v>
      </c>
      <c r="U448">
        <f t="shared" si="61"/>
        <v>-60.6748804522182</v>
      </c>
      <c r="V448">
        <f t="shared" si="62"/>
        <v>-227.757382710258</v>
      </c>
    </row>
    <row r="449" spans="1:22">
      <c r="A449">
        <f>'v mode buck small signal'!X449</f>
        <v>970</v>
      </c>
      <c r="B449">
        <f>'v mode buck small signal'!AI449</f>
        <v>-65.5951474467178</v>
      </c>
      <c r="C449">
        <f>'v mode buck small signal'!AJ449</f>
        <v>-331.960078433935</v>
      </c>
      <c r="D449">
        <f>AMP!$AA449</f>
        <v>4.65786352540957</v>
      </c>
      <c r="E449">
        <f>AMP!$AB449</f>
        <v>103.749665974571</v>
      </c>
      <c r="F449">
        <f t="shared" si="54"/>
        <v>-60.9372839213082</v>
      </c>
      <c r="G449">
        <f t="shared" si="55"/>
        <v>-228.210412459364</v>
      </c>
      <c r="H449">
        <v>0</v>
      </c>
      <c r="J449">
        <f t="shared" si="56"/>
        <v>60.9372839213082</v>
      </c>
      <c r="Q449">
        <f t="shared" si="57"/>
        <v>0</v>
      </c>
      <c r="R449">
        <f t="shared" si="58"/>
        <v>0</v>
      </c>
      <c r="S449">
        <f t="shared" si="59"/>
        <v>0</v>
      </c>
      <c r="T449">
        <f t="shared" si="60"/>
        <v>0</v>
      </c>
      <c r="U449">
        <f t="shared" si="61"/>
        <v>-60.9372839213082</v>
      </c>
      <c r="V449">
        <f t="shared" si="62"/>
        <v>-228.210412459364</v>
      </c>
    </row>
    <row r="450" spans="1:22">
      <c r="A450">
        <f>'v mode buck small signal'!X450</f>
        <v>980</v>
      </c>
      <c r="B450">
        <f>'v mode buck small signal'!AI450</f>
        <v>-65.7688674410467</v>
      </c>
      <c r="C450">
        <f>'v mode buck small signal'!AJ450</f>
        <v>-332.264907370519</v>
      </c>
      <c r="D450">
        <f>AMP!$AA450</f>
        <v>4.57172461257098</v>
      </c>
      <c r="E450">
        <f>AMP!$AB450</f>
        <v>103.611267720387</v>
      </c>
      <c r="F450">
        <f t="shared" si="54"/>
        <v>-61.1971428284757</v>
      </c>
      <c r="G450">
        <f t="shared" si="55"/>
        <v>-228.653639650132</v>
      </c>
      <c r="H450">
        <v>0</v>
      </c>
      <c r="J450">
        <f t="shared" si="56"/>
        <v>61.1971428284757</v>
      </c>
      <c r="Q450">
        <f t="shared" si="57"/>
        <v>0</v>
      </c>
      <c r="R450">
        <f t="shared" si="58"/>
        <v>0</v>
      </c>
      <c r="S450">
        <f t="shared" si="59"/>
        <v>0</v>
      </c>
      <c r="T450">
        <f t="shared" si="60"/>
        <v>0</v>
      </c>
      <c r="U450">
        <f t="shared" si="61"/>
        <v>-61.1971428284757</v>
      </c>
      <c r="V450">
        <f t="shared" si="62"/>
        <v>-228.653639650132</v>
      </c>
    </row>
    <row r="451" spans="1:22">
      <c r="A451">
        <f>'v mode buck small signal'!X451</f>
        <v>990</v>
      </c>
      <c r="B451">
        <f>'v mode buck small signal'!AI451</f>
        <v>-65.9409072824348</v>
      </c>
      <c r="C451">
        <f>'v mode buck small signal'!AJ451</f>
        <v>-332.562994326921</v>
      </c>
      <c r="D451">
        <f>AMP!$AA451</f>
        <v>4.4864025734699</v>
      </c>
      <c r="E451">
        <f>AMP!$AB451</f>
        <v>103.475609630698</v>
      </c>
      <c r="F451">
        <f>B451+D451</f>
        <v>-61.4545047089649</v>
      </c>
      <c r="G451">
        <f>C451+E451</f>
        <v>-229.087384696222</v>
      </c>
      <c r="H451">
        <v>0</v>
      </c>
      <c r="J451">
        <f>ABS(F451)</f>
        <v>61.4545047089649</v>
      </c>
      <c r="Q451">
        <f t="shared" ref="Q451:Q452" si="63">B451*O$2</f>
        <v>0</v>
      </c>
      <c r="R451">
        <f t="shared" ref="R451:R452" si="64">C451*O$2</f>
        <v>0</v>
      </c>
      <c r="S451">
        <f t="shared" ref="S451:S452" si="65">D451*O$3</f>
        <v>0</v>
      </c>
      <c r="T451">
        <f t="shared" ref="T451:T452" si="66">E451*O$3</f>
        <v>0</v>
      </c>
      <c r="U451">
        <f t="shared" ref="U451:U452" si="67">F451*O$4</f>
        <v>-61.4545047089649</v>
      </c>
      <c r="V451">
        <f t="shared" ref="V451:V452" si="68">G451*O$4</f>
        <v>-229.087384696222</v>
      </c>
    </row>
    <row r="452" spans="1:22">
      <c r="A452">
        <f>'v mode buck small signal'!X452</f>
        <v>1000</v>
      </c>
      <c r="B452">
        <f>'v mode buck small signal'!AI452</f>
        <v>-66.111298466595</v>
      </c>
      <c r="C452">
        <f>'v mode buck small signal'!AJ452</f>
        <v>-332.854565634292</v>
      </c>
      <c r="D452">
        <f>AMP!$AA452</f>
        <v>4.40188265064917</v>
      </c>
      <c r="E452">
        <f>AMP!$AB452</f>
        <v>103.342611646338</v>
      </c>
      <c r="F452">
        <f>B452+D452</f>
        <v>-61.7094158159458</v>
      </c>
      <c r="G452">
        <f>C452+E452</f>
        <v>-229.511953987954</v>
      </c>
      <c r="H452">
        <v>0</v>
      </c>
      <c r="J452">
        <f>ABS(F452)</f>
        <v>61.7094158159458</v>
      </c>
      <c r="Q452">
        <f t="shared" si="63"/>
        <v>0</v>
      </c>
      <c r="R452">
        <f t="shared" si="64"/>
        <v>0</v>
      </c>
      <c r="S452">
        <f t="shared" si="65"/>
        <v>0</v>
      </c>
      <c r="T452">
        <f t="shared" si="66"/>
        <v>0</v>
      </c>
      <c r="U452">
        <f t="shared" si="67"/>
        <v>-61.7094158159458</v>
      </c>
      <c r="V452">
        <f t="shared" si="68"/>
        <v>-229.511953987954</v>
      </c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Read me</vt:lpstr>
      <vt:lpstr>Voltage Mode Buck</vt:lpstr>
      <vt:lpstr>Static</vt:lpstr>
      <vt:lpstr>AMP</vt:lpstr>
      <vt:lpstr>v mode buck small signal</vt:lpstr>
      <vt:lpstr>V mode buck +AMP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zhengge</cp:lastModifiedBy>
  <dcterms:created xsi:type="dcterms:W3CDTF">2015-06-05T18:17:00Z</dcterms:created>
  <dcterms:modified xsi:type="dcterms:W3CDTF">2019-05-05T01:54:14Z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